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315" windowWidth="24555" windowHeight="11925" activeTab="0"/>
  </bookViews>
  <sheets>
    <sheet name="Regional Combined" sheetId="1" r:id="rId1"/>
    <sheet name="Region" sheetId="2" r:id="rId2"/>
  </sheets>
  <definedNames>
    <definedName name="_xlnm._FilterDatabase" localSheetId="0" hidden="1">'Regional Combined'!$A$1:$AU$792</definedName>
    <definedName name="contacts" localSheetId="0">'Regional Combined'!#REF!</definedName>
  </definedNames>
  <calcPr fullCalcOnLoad="1"/>
</workbook>
</file>

<file path=xl/comments1.xml><?xml version="1.0" encoding="utf-8"?>
<comments xmlns="http://schemas.openxmlformats.org/spreadsheetml/2006/main">
  <authors>
    <author>Reconnecting</author>
    <author>Elizabeth</author>
  </authors>
  <commentList>
    <comment ref="L561" authorId="0">
      <text>
        <r>
          <rPr>
            <b/>
            <sz val="8"/>
            <rFont val="Tahoma"/>
            <family val="2"/>
          </rPr>
          <t>Reconnecting:</t>
        </r>
        <r>
          <rPr>
            <sz val="8"/>
            <rFont val="Tahoma"/>
            <family val="2"/>
          </rPr>
          <t xml:space="preserve">
1100-1200</t>
        </r>
      </text>
    </comment>
    <comment ref="L562" authorId="0">
      <text>
        <r>
          <rPr>
            <b/>
            <sz val="8"/>
            <rFont val="Tahoma"/>
            <family val="2"/>
          </rPr>
          <t>Reconnecting:</t>
        </r>
        <r>
          <rPr>
            <sz val="8"/>
            <rFont val="Tahoma"/>
            <family val="2"/>
          </rPr>
          <t xml:space="preserve">
1100-1200</t>
        </r>
      </text>
    </comment>
    <comment ref="L545" authorId="0">
      <text>
        <r>
          <rPr>
            <b/>
            <sz val="8"/>
            <rFont val="Tahoma"/>
            <family val="2"/>
          </rPr>
          <t>Reconnecting:</t>
        </r>
        <r>
          <rPr>
            <sz val="8"/>
            <rFont val="Tahoma"/>
            <family val="2"/>
          </rPr>
          <t xml:space="preserve">
250-290</t>
        </r>
      </text>
    </comment>
    <comment ref="L472" authorId="0">
      <text>
        <r>
          <rPr>
            <b/>
            <sz val="8"/>
            <rFont val="Tahoma"/>
            <family val="2"/>
          </rPr>
          <t>Reconnecting:</t>
        </r>
        <r>
          <rPr>
            <sz val="8"/>
            <rFont val="Tahoma"/>
            <family val="2"/>
          </rPr>
          <t xml:space="preserve">
Streetcar Costs</t>
        </r>
      </text>
    </comment>
    <comment ref="P714" authorId="0">
      <text>
        <r>
          <rPr>
            <b/>
            <sz val="8"/>
            <rFont val="Tahoma"/>
            <family val="2"/>
          </rPr>
          <t>Reconnecting:</t>
        </r>
        <r>
          <rPr>
            <sz val="8"/>
            <rFont val="Tahoma"/>
            <family val="2"/>
          </rPr>
          <t xml:space="preserve">
Operating assistance is what is keeping this from FTA Final Design </t>
        </r>
      </text>
    </comment>
    <comment ref="R185" authorId="0">
      <text>
        <r>
          <rPr>
            <b/>
            <sz val="8"/>
            <rFont val="Tahoma"/>
            <family val="2"/>
          </rPr>
          <t>Reconnecting:</t>
        </r>
        <r>
          <rPr>
            <sz val="8"/>
            <rFont val="Tahoma"/>
            <family val="2"/>
          </rPr>
          <t xml:space="preserve">
Delayed due to funding concerns
</t>
        </r>
      </text>
    </comment>
    <comment ref="P183" authorId="0">
      <text>
        <r>
          <rPr>
            <b/>
            <sz val="8"/>
            <rFont val="Tahoma"/>
            <family val="2"/>
          </rPr>
          <t>Reconnecting:</t>
        </r>
        <r>
          <rPr>
            <sz val="8"/>
            <rFont val="Tahoma"/>
            <family val="2"/>
          </rPr>
          <t xml:space="preserve">
Engineering completed; limited construction completed under ARRA project; remainder of construction delayed due to capital shortfalls</t>
        </r>
      </text>
    </comment>
    <comment ref="P190" authorId="0">
      <text>
        <r>
          <rPr>
            <b/>
            <sz val="8"/>
            <rFont val="Tahoma"/>
            <family val="2"/>
          </rPr>
          <t>Reconnecting:</t>
        </r>
        <r>
          <rPr>
            <sz val="8"/>
            <rFont val="Tahoma"/>
            <family val="2"/>
          </rPr>
          <t xml:space="preserve">
Alternatives Analysis ongoing; EIS forthcoming</t>
        </r>
      </text>
    </comment>
    <comment ref="P193" authorId="0">
      <text>
        <r>
          <rPr>
            <b/>
            <sz val="8"/>
            <rFont val="Tahoma"/>
            <family val="2"/>
          </rPr>
          <t>Reconnecting:</t>
        </r>
        <r>
          <rPr>
            <sz val="8"/>
            <rFont val="Tahoma"/>
            <family val="2"/>
          </rPr>
          <t xml:space="preserve">
Preparing to issue RFP to update 2003 AA with modeling and new alignments</t>
        </r>
      </text>
    </comment>
    <comment ref="P189" authorId="0">
      <text>
        <r>
          <rPr>
            <b/>
            <sz val="8"/>
            <rFont val="Tahoma"/>
            <family val="2"/>
          </rPr>
          <t>Reconnecting:</t>
        </r>
        <r>
          <rPr>
            <sz val="8"/>
            <rFont val="Tahoma"/>
            <family val="2"/>
          </rPr>
          <t xml:space="preserve">
Alternatives Analysis completed in 2003 (under older New Starts evaluation process); project has not advanced due to concerns about a large local match</t>
        </r>
      </text>
    </comment>
    <comment ref="P188" authorId="0">
      <text>
        <r>
          <rPr>
            <b/>
            <sz val="8"/>
            <rFont val="Tahoma"/>
            <family val="2"/>
          </rPr>
          <t>Reconnecting:</t>
        </r>
        <r>
          <rPr>
            <sz val="8"/>
            <rFont val="Tahoma"/>
            <family val="2"/>
          </rPr>
          <t xml:space="preserve">
Ongoing study as part of a broader corridor transit improvement master plan (including consideration of tolling as a local funding option)</t>
        </r>
      </text>
    </comment>
    <comment ref="P187" authorId="0">
      <text>
        <r>
          <rPr>
            <b/>
            <sz val="8"/>
            <rFont val="Tahoma"/>
            <family val="2"/>
          </rPr>
          <t>Reconnecting:</t>
        </r>
        <r>
          <rPr>
            <sz val="8"/>
            <rFont val="Tahoma"/>
            <family val="2"/>
          </rPr>
          <t xml:space="preserve">
Ongoing study by NJT; plans for incremental implementation as funding permits
</t>
        </r>
      </text>
    </comment>
    <comment ref="P184" authorId="0">
      <text>
        <r>
          <rPr>
            <b/>
            <sz val="8"/>
            <rFont val="Tahoma"/>
            <family val="2"/>
          </rPr>
          <t>Reconnecting:</t>
        </r>
        <r>
          <rPr>
            <sz val="8"/>
            <rFont val="Tahoma"/>
            <family val="2"/>
          </rPr>
          <t xml:space="preserve">
Alternatives Analysis completed, delayed due to funding concerns</t>
        </r>
      </text>
    </comment>
    <comment ref="P185" authorId="0">
      <text>
        <r>
          <rPr>
            <b/>
            <sz val="8"/>
            <rFont val="Tahoma"/>
            <family val="2"/>
          </rPr>
          <t>Reconnecting:</t>
        </r>
        <r>
          <rPr>
            <sz val="8"/>
            <rFont val="Tahoma"/>
            <family val="2"/>
          </rPr>
          <t xml:space="preserve">
Alternatives Analysis completed, delayed due to funding concerns</t>
        </r>
      </text>
    </comment>
    <comment ref="P192" authorId="0">
      <text>
        <r>
          <rPr>
            <b/>
            <sz val="8"/>
            <rFont val="Tahoma"/>
            <family val="2"/>
          </rPr>
          <t>Reconnecting:</t>
        </r>
        <r>
          <rPr>
            <sz val="8"/>
            <rFont val="Tahoma"/>
            <family val="2"/>
          </rPr>
          <t xml:space="preserve">
Studies conducted by PIDC; formal AA not yet conducted</t>
        </r>
      </text>
    </comment>
    <comment ref="P191" authorId="0">
      <text>
        <r>
          <rPr>
            <b/>
            <sz val="8"/>
            <rFont val="Tahoma"/>
            <family val="2"/>
          </rPr>
          <t>Reconnecting:</t>
        </r>
        <r>
          <rPr>
            <sz val="8"/>
            <rFont val="Tahoma"/>
            <family val="2"/>
          </rPr>
          <t xml:space="preserve">
DVRPC study completed 2005; implementation is intended later as needed incremental improvements are completed individually</t>
        </r>
      </text>
    </comment>
    <comment ref="L188" authorId="0">
      <text>
        <r>
          <rPr>
            <b/>
            <sz val="8"/>
            <rFont val="Tahoma"/>
            <family val="2"/>
          </rPr>
          <t>Reconnecting:</t>
        </r>
        <r>
          <rPr>
            <sz val="8"/>
            <rFont val="Tahoma"/>
            <family val="2"/>
          </rPr>
          <t xml:space="preserve">
Information coming in a few weeks
</t>
        </r>
      </text>
    </comment>
    <comment ref="R188" authorId="0">
      <text>
        <r>
          <rPr>
            <b/>
            <sz val="8"/>
            <rFont val="Tahoma"/>
            <family val="2"/>
          </rPr>
          <t>Reconnecting:</t>
        </r>
        <r>
          <rPr>
            <sz val="8"/>
            <rFont val="Tahoma"/>
            <family val="2"/>
          </rPr>
          <t xml:space="preserve">
Very Innovative project for fixing road with tolling and using revenue for road and rail funding</t>
        </r>
      </text>
    </comment>
    <comment ref="L172" authorId="0">
      <text>
        <r>
          <rPr>
            <b/>
            <sz val="8"/>
            <rFont val="Tahoma"/>
            <family val="2"/>
          </rPr>
          <t>Reconnecting:</t>
        </r>
        <r>
          <rPr>
            <sz val="8"/>
            <rFont val="Tahoma"/>
            <family val="2"/>
          </rPr>
          <t xml:space="preserve">
377-612m</t>
        </r>
      </text>
    </comment>
    <comment ref="AA172" authorId="0">
      <text>
        <r>
          <rPr>
            <b/>
            <sz val="8"/>
            <rFont val="Tahoma"/>
            <family val="2"/>
          </rPr>
          <t>Reconnecting:</t>
        </r>
        <r>
          <rPr>
            <sz val="8"/>
            <rFont val="Tahoma"/>
            <family val="2"/>
          </rPr>
          <t xml:space="preserve">
57-77m</t>
        </r>
      </text>
    </comment>
    <comment ref="L471" authorId="0">
      <text>
        <r>
          <rPr>
            <b/>
            <sz val="8"/>
            <rFont val="Tahoma"/>
            <family val="2"/>
          </rPr>
          <t>Reconnecting:</t>
        </r>
        <r>
          <rPr>
            <sz val="8"/>
            <rFont val="Tahoma"/>
            <family val="2"/>
          </rPr>
          <t xml:space="preserve">
850 is the new starts share they are seeking</t>
        </r>
      </text>
    </comment>
    <comment ref="N472" authorId="0">
      <text>
        <r>
          <rPr>
            <b/>
            <sz val="8"/>
            <rFont val="Tahoma"/>
            <family val="2"/>
          </rPr>
          <t>Reconnecting:</t>
        </r>
        <r>
          <rPr>
            <sz val="8"/>
            <rFont val="Tahoma"/>
            <family val="2"/>
          </rPr>
          <t xml:space="preserve">
Streetcar ridership, not BRT</t>
        </r>
      </text>
    </comment>
    <comment ref="Y472" authorId="0">
      <text>
        <r>
          <rPr>
            <b/>
            <sz val="8"/>
            <rFont val="Tahoma"/>
            <family val="2"/>
          </rPr>
          <t>Reconnecting:</t>
        </r>
        <r>
          <rPr>
            <sz val="8"/>
            <rFont val="Tahoma"/>
            <family val="2"/>
          </rPr>
          <t xml:space="preserve">
Right of way acts as a match too.  It has skyrocketed in value</t>
        </r>
      </text>
    </comment>
    <comment ref="P432" authorId="0">
      <text>
        <r>
          <rPr>
            <b/>
            <sz val="8"/>
            <rFont val="Tahoma"/>
            <family val="2"/>
          </rPr>
          <t>Reconnecting:</t>
        </r>
        <r>
          <rPr>
            <sz val="8"/>
            <rFont val="Tahoma"/>
            <family val="2"/>
          </rPr>
          <t xml:space="preserve">
Lost November 2010 sales tax election but local officials are looking for different ways for funding LRT lines</t>
        </r>
      </text>
    </comment>
    <comment ref="L432" authorId="0">
      <text>
        <r>
          <rPr>
            <b/>
            <sz val="8"/>
            <rFont val="Tahoma"/>
            <family val="2"/>
          </rPr>
          <t>Reconnecting:</t>
        </r>
        <r>
          <rPr>
            <sz val="8"/>
            <rFont val="Tahoma"/>
            <family val="2"/>
          </rPr>
          <t xml:space="preserve">
1300 to 1500 for LRT
</t>
        </r>
      </text>
    </comment>
    <comment ref="L433" authorId="0">
      <text>
        <r>
          <rPr>
            <b/>
            <sz val="8"/>
            <rFont val="Tahoma"/>
            <family val="2"/>
          </rPr>
          <t>Reconnecting:</t>
        </r>
        <r>
          <rPr>
            <sz val="8"/>
            <rFont val="Tahoma"/>
            <family val="2"/>
          </rPr>
          <t xml:space="preserve">
475 to 725</t>
        </r>
      </text>
    </comment>
    <comment ref="L101" authorId="0">
      <text>
        <r>
          <rPr>
            <b/>
            <sz val="8"/>
            <rFont val="Tahoma"/>
            <family val="2"/>
          </rPr>
          <t>Reconnecting:</t>
        </r>
        <r>
          <rPr>
            <sz val="8"/>
            <rFont val="Tahoma"/>
            <family val="2"/>
          </rPr>
          <t xml:space="preserve">
1000 (BRT) to 1400 (LRT)</t>
        </r>
      </text>
    </comment>
    <comment ref="L102" authorId="0">
      <text>
        <r>
          <rPr>
            <b/>
            <sz val="8"/>
            <rFont val="Tahoma"/>
            <family val="2"/>
          </rPr>
          <t>Reconnecting:</t>
        </r>
        <r>
          <rPr>
            <sz val="8"/>
            <rFont val="Tahoma"/>
            <family val="2"/>
          </rPr>
          <t xml:space="preserve">
900-1100</t>
        </r>
      </text>
    </comment>
    <comment ref="L134" authorId="0">
      <text>
        <r>
          <rPr>
            <b/>
            <sz val="8"/>
            <rFont val="Tahoma"/>
            <family val="2"/>
          </rPr>
          <t>Reconnecting:</t>
        </r>
        <r>
          <rPr>
            <sz val="8"/>
            <rFont val="Tahoma"/>
            <family val="2"/>
          </rPr>
          <t xml:space="preserve">
80-120
</t>
        </r>
      </text>
    </comment>
    <comment ref="L148" authorId="0">
      <text>
        <r>
          <rPr>
            <b/>
            <sz val="8"/>
            <rFont val="Tahoma"/>
            <family val="2"/>
          </rPr>
          <t>Reconnecting:</t>
        </r>
        <r>
          <rPr>
            <sz val="8"/>
            <rFont val="Tahoma"/>
            <family val="2"/>
          </rPr>
          <t xml:space="preserve">
2400 (for just Phase 2)</t>
        </r>
      </text>
    </comment>
    <comment ref="L152" authorId="0">
      <text>
        <r>
          <rPr>
            <b/>
            <sz val="8"/>
            <rFont val="Tahoma"/>
            <family val="2"/>
          </rPr>
          <t>Reconnecting:</t>
        </r>
        <r>
          <rPr>
            <sz val="8"/>
            <rFont val="Tahoma"/>
            <family val="2"/>
          </rPr>
          <t xml:space="preserve">
62-98 (ave 76)</t>
        </r>
      </text>
    </comment>
    <comment ref="L149" authorId="0">
      <text>
        <r>
          <rPr>
            <b/>
            <sz val="8"/>
            <rFont val="Tahoma"/>
            <family val="2"/>
          </rPr>
          <t>Reconnecting:</t>
        </r>
        <r>
          <rPr>
            <sz val="8"/>
            <rFont val="Tahoma"/>
            <family val="2"/>
          </rPr>
          <t xml:space="preserve">
63.2-84</t>
        </r>
      </text>
    </comment>
    <comment ref="L213" authorId="0">
      <text>
        <r>
          <rPr>
            <b/>
            <sz val="8"/>
            <rFont val="Tahoma"/>
            <family val="2"/>
          </rPr>
          <t>Reconnecting:</t>
        </r>
        <r>
          <rPr>
            <sz val="8"/>
            <rFont val="Tahoma"/>
            <family val="2"/>
          </rPr>
          <t xml:space="preserve">
2800 (but this includes trails, parks, housnig, etc.)</t>
        </r>
      </text>
    </comment>
    <comment ref="L218" authorId="0">
      <text>
        <r>
          <rPr>
            <b/>
            <sz val="8"/>
            <rFont val="Tahoma"/>
            <family val="2"/>
          </rPr>
          <t>Reconnecting:</t>
        </r>
        <r>
          <rPr>
            <sz val="8"/>
            <rFont val="Tahoma"/>
            <family val="2"/>
          </rPr>
          <t xml:space="preserve">
50-80</t>
        </r>
      </text>
    </comment>
    <comment ref="L282" authorId="0">
      <text>
        <r>
          <rPr>
            <b/>
            <sz val="8"/>
            <rFont val="Tahoma"/>
            <family val="2"/>
          </rPr>
          <t>Reconnecting:</t>
        </r>
        <r>
          <rPr>
            <sz val="8"/>
            <rFont val="Tahoma"/>
            <family val="2"/>
          </rPr>
          <t xml:space="preserve">
286-336</t>
        </r>
      </text>
    </comment>
    <comment ref="L286" authorId="0">
      <text>
        <r>
          <rPr>
            <b/>
            <sz val="8"/>
            <rFont val="Tahoma"/>
            <family val="2"/>
          </rPr>
          <t>Reconnecting:</t>
        </r>
        <r>
          <rPr>
            <sz val="8"/>
            <rFont val="Tahoma"/>
            <family val="2"/>
          </rPr>
          <t xml:space="preserve">
809-952</t>
        </r>
      </text>
    </comment>
    <comment ref="L292" authorId="0">
      <text>
        <r>
          <rPr>
            <b/>
            <sz val="8"/>
            <rFont val="Tahoma"/>
            <family val="2"/>
          </rPr>
          <t>Reconnecting:</t>
        </r>
        <r>
          <rPr>
            <sz val="8"/>
            <rFont val="Tahoma"/>
            <family val="2"/>
          </rPr>
          <t xml:space="preserve">
169-190</t>
        </r>
      </text>
    </comment>
    <comment ref="L334" authorId="0">
      <text>
        <r>
          <rPr>
            <b/>
            <sz val="8"/>
            <rFont val="Tahoma"/>
            <family val="2"/>
          </rPr>
          <t>Reconnecting:</t>
        </r>
        <r>
          <rPr>
            <sz val="8"/>
            <rFont val="Tahoma"/>
            <family val="2"/>
          </rPr>
          <t xml:space="preserve">
 (if streetcar)</t>
        </r>
      </text>
    </comment>
    <comment ref="L316" authorId="0">
      <text>
        <r>
          <rPr>
            <b/>
            <sz val="8"/>
            <rFont val="Tahoma"/>
            <family val="2"/>
          </rPr>
          <t>Reconnecting:</t>
        </r>
        <r>
          <rPr>
            <sz val="8"/>
            <rFont val="Tahoma"/>
            <family val="2"/>
          </rPr>
          <t xml:space="preserve">
87-253 (if streetcar)</t>
        </r>
      </text>
    </comment>
    <comment ref="L396" authorId="0">
      <text>
        <r>
          <rPr>
            <b/>
            <sz val="8"/>
            <rFont val="Tahoma"/>
            <family val="2"/>
          </rPr>
          <t>Reconnecting:</t>
        </r>
        <r>
          <rPr>
            <sz val="8"/>
            <rFont val="Tahoma"/>
            <family val="2"/>
          </rPr>
          <t xml:space="preserve">
</t>
        </r>
        <r>
          <rPr>
            <sz val="8"/>
            <rFont val="Tahoma"/>
            <family val="2"/>
          </rPr>
          <t>537.4-678 (depending on alternative)</t>
        </r>
      </text>
    </comment>
    <comment ref="L429" authorId="0">
      <text>
        <r>
          <rPr>
            <b/>
            <sz val="8"/>
            <rFont val="Tahoma"/>
            <family val="2"/>
          </rPr>
          <t>Reconnecting:</t>
        </r>
        <r>
          <rPr>
            <sz val="8"/>
            <rFont val="Tahoma"/>
            <family val="2"/>
          </rPr>
          <t xml:space="preserve">
186 (708)</t>
        </r>
      </text>
    </comment>
    <comment ref="L520" authorId="0">
      <text>
        <r>
          <rPr>
            <b/>
            <sz val="8"/>
            <rFont val="Tahoma"/>
            <family val="2"/>
          </rPr>
          <t>Reconnecting:</t>
        </r>
        <r>
          <rPr>
            <sz val="8"/>
            <rFont val="Tahoma"/>
            <family val="2"/>
          </rPr>
          <t xml:space="preserve">
128-154</t>
        </r>
      </text>
    </comment>
    <comment ref="L521" authorId="0">
      <text>
        <r>
          <rPr>
            <b/>
            <sz val="8"/>
            <rFont val="Tahoma"/>
            <family val="2"/>
          </rPr>
          <t>Reconnecting:</t>
        </r>
        <r>
          <rPr>
            <sz val="8"/>
            <rFont val="Tahoma"/>
            <family val="2"/>
          </rPr>
          <t xml:space="preserve">
100-650</t>
        </r>
      </text>
    </comment>
    <comment ref="L531" authorId="0">
      <text>
        <r>
          <rPr>
            <b/>
            <sz val="8"/>
            <rFont val="Tahoma"/>
            <family val="2"/>
          </rPr>
          <t>Reconnecting:</t>
        </r>
        <r>
          <rPr>
            <sz val="8"/>
            <rFont val="Tahoma"/>
            <family val="2"/>
          </rPr>
          <t xml:space="preserve">
140-175</t>
        </r>
      </text>
    </comment>
    <comment ref="L572" authorId="0">
      <text>
        <r>
          <rPr>
            <b/>
            <sz val="8"/>
            <rFont val="Tahoma"/>
            <family val="2"/>
          </rPr>
          <t>Reconnecting:</t>
        </r>
        <r>
          <rPr>
            <sz val="8"/>
            <rFont val="Tahoma"/>
            <family val="2"/>
          </rPr>
          <t xml:space="preserve">
373-1964 (BRT-LRT)</t>
        </r>
      </text>
    </comment>
    <comment ref="L666" authorId="0">
      <text>
        <r>
          <rPr>
            <b/>
            <sz val="8"/>
            <rFont val="Tahoma"/>
            <family val="2"/>
          </rPr>
          <t>Reconnecting:</t>
        </r>
        <r>
          <rPr>
            <sz val="8"/>
            <rFont val="Tahoma"/>
            <family val="2"/>
          </rPr>
          <t xml:space="preserve">
22-23 (BRT); 43-49 (LRT)</t>
        </r>
      </text>
    </comment>
    <comment ref="L688" authorId="0">
      <text>
        <r>
          <rPr>
            <b/>
            <sz val="8"/>
            <rFont val="Tahoma"/>
            <family val="2"/>
          </rPr>
          <t>Reconnecting:</t>
        </r>
        <r>
          <rPr>
            <sz val="8"/>
            <rFont val="Tahoma"/>
            <family val="2"/>
          </rPr>
          <t xml:space="preserve">
280-430</t>
        </r>
      </text>
    </comment>
    <comment ref="L457" authorId="0">
      <text>
        <r>
          <rPr>
            <b/>
            <sz val="8"/>
            <rFont val="Tahoma"/>
            <family val="2"/>
          </rPr>
          <t>Reconnecting:</t>
        </r>
        <r>
          <rPr>
            <sz val="8"/>
            <rFont val="Tahoma"/>
            <family val="2"/>
          </rPr>
          <t xml:space="preserve">
Transit Action Plan numbers
</t>
        </r>
      </text>
    </comment>
    <comment ref="I162" authorId="0">
      <text>
        <r>
          <rPr>
            <b/>
            <sz val="8"/>
            <rFont val="Tahoma"/>
            <family val="2"/>
          </rPr>
          <t>Reconnecting:</t>
        </r>
        <r>
          <rPr>
            <sz val="8"/>
            <rFont val="Tahoma"/>
            <family val="2"/>
          </rPr>
          <t xml:space="preserve">
LPA Chosen </t>
        </r>
      </text>
    </comment>
    <comment ref="Q185" authorId="0">
      <text>
        <r>
          <rPr>
            <b/>
            <sz val="8"/>
            <rFont val="Tahoma"/>
            <family val="2"/>
          </rPr>
          <t>Reconnecting:</t>
        </r>
        <r>
          <rPr>
            <sz val="8"/>
            <rFont val="Tahoma"/>
            <family val="2"/>
          </rPr>
          <t xml:space="preserve">
http://glassborocamdenline.com/images/uploads/GCLAlignmentMap  More Maps</t>
        </r>
      </text>
    </comment>
    <comment ref="Q191" authorId="0">
      <text>
        <r>
          <rPr>
            <b/>
            <sz val="8"/>
            <rFont val="Tahoma"/>
            <family val="2"/>
          </rPr>
          <t>Reconnecting:</t>
        </r>
        <r>
          <rPr>
            <sz val="8"/>
            <rFont val="Tahoma"/>
            <family val="2"/>
          </rPr>
          <t xml:space="preserve">
Same as Red Rose Corridor?</t>
        </r>
      </text>
    </comment>
    <comment ref="L26" authorId="1">
      <text>
        <r>
          <rPr>
            <b/>
            <sz val="8"/>
            <rFont val="Tahoma"/>
            <family val="2"/>
          </rPr>
          <t>Elizabeth:</t>
        </r>
        <r>
          <rPr>
            <sz val="8"/>
            <rFont val="Tahoma"/>
            <family val="2"/>
          </rPr>
          <t xml:space="preserve">
1300-1631</t>
        </r>
      </text>
    </comment>
    <comment ref="L40" authorId="1">
      <text>
        <r>
          <rPr>
            <b/>
            <sz val="8"/>
            <rFont val="Tahoma"/>
            <family val="2"/>
          </rPr>
          <t>Elizabeth:</t>
        </r>
        <r>
          <rPr>
            <sz val="8"/>
            <rFont val="Tahoma"/>
            <family val="2"/>
          </rPr>
          <t xml:space="preserve">
300-400
</t>
        </r>
      </text>
    </comment>
    <comment ref="L34" authorId="1">
      <text>
        <r>
          <rPr>
            <b/>
            <sz val="8"/>
            <rFont val="Tahoma"/>
            <family val="2"/>
          </rPr>
          <t>Elizabeth:</t>
        </r>
        <r>
          <rPr>
            <sz val="8"/>
            <rFont val="Tahoma"/>
            <family val="2"/>
          </rPr>
          <t xml:space="preserve">
1800-2200</t>
        </r>
      </text>
    </comment>
    <comment ref="N34" authorId="1">
      <text>
        <r>
          <rPr>
            <b/>
            <sz val="8"/>
            <rFont val="Tahoma"/>
            <family val="2"/>
          </rPr>
          <t>Elizabeth:</t>
        </r>
        <r>
          <rPr>
            <sz val="8"/>
            <rFont val="Tahoma"/>
            <family val="2"/>
          </rPr>
          <t xml:space="preserve">
12,270 or 15,660</t>
        </r>
      </text>
    </comment>
    <comment ref="N36" authorId="1">
      <text>
        <r>
          <rPr>
            <b/>
            <sz val="8"/>
            <rFont val="Tahoma"/>
            <family val="2"/>
          </rPr>
          <t>Elizabeth:</t>
        </r>
        <r>
          <rPr>
            <sz val="8"/>
            <rFont val="Tahoma"/>
            <family val="2"/>
          </rPr>
          <t xml:space="preserve">
4000-6000
</t>
        </r>
      </text>
    </comment>
    <comment ref="L37" authorId="1">
      <text>
        <r>
          <rPr>
            <b/>
            <sz val="8"/>
            <rFont val="Tahoma"/>
            <family val="2"/>
          </rPr>
          <t>Elizabeth:</t>
        </r>
        <r>
          <rPr>
            <sz val="8"/>
            <rFont val="Tahoma"/>
            <family val="2"/>
          </rPr>
          <t xml:space="preserve">
100 - 125 milllion</t>
        </r>
      </text>
    </comment>
    <comment ref="N37" authorId="1">
      <text>
        <r>
          <rPr>
            <b/>
            <sz val="8"/>
            <rFont val="Tahoma"/>
            <family val="2"/>
          </rPr>
          <t>Elizabeth:</t>
        </r>
        <r>
          <rPr>
            <sz val="8"/>
            <rFont val="Tahoma"/>
            <family val="2"/>
          </rPr>
          <t xml:space="preserve">
or more</t>
        </r>
      </text>
    </comment>
    <comment ref="N38" authorId="1">
      <text>
        <r>
          <rPr>
            <b/>
            <sz val="8"/>
            <rFont val="Tahoma"/>
            <family val="2"/>
          </rPr>
          <t>Elizabeth:</t>
        </r>
        <r>
          <rPr>
            <sz val="8"/>
            <rFont val="Tahoma"/>
            <family val="2"/>
          </rPr>
          <t xml:space="preserve">
7410 to 11,410</t>
        </r>
      </text>
    </comment>
    <comment ref="L39" authorId="1">
      <text>
        <r>
          <rPr>
            <b/>
            <sz val="8"/>
            <rFont val="Tahoma"/>
            <family val="2"/>
          </rPr>
          <t>Elizabeth:</t>
        </r>
        <r>
          <rPr>
            <sz val="8"/>
            <rFont val="Tahoma"/>
            <family val="2"/>
          </rPr>
          <t xml:space="preserve">
380 to 890 million in 1996 dollars</t>
        </r>
      </text>
    </comment>
    <comment ref="N39" authorId="1">
      <text>
        <r>
          <rPr>
            <b/>
            <sz val="8"/>
            <rFont val="Tahoma"/>
            <family val="2"/>
          </rPr>
          <t>Elizabeth:</t>
        </r>
        <r>
          <rPr>
            <sz val="8"/>
            <rFont val="Tahoma"/>
            <family val="2"/>
          </rPr>
          <t xml:space="preserve">
2 million annually (1996 study)</t>
        </r>
      </text>
    </comment>
    <comment ref="L235" authorId="1">
      <text>
        <r>
          <rPr>
            <b/>
            <sz val="8"/>
            <rFont val="Tahoma"/>
            <family val="2"/>
          </rPr>
          <t>Elizabeth:</t>
        </r>
        <r>
          <rPr>
            <sz val="8"/>
            <rFont val="Tahoma"/>
            <family val="2"/>
          </rPr>
          <t xml:space="preserve">
or 526??</t>
        </r>
      </text>
    </comment>
    <comment ref="L237" authorId="1">
      <text>
        <r>
          <rPr>
            <b/>
            <sz val="8"/>
            <rFont val="Tahoma"/>
            <family val="2"/>
          </rPr>
          <t>Elizabeth:</t>
        </r>
        <r>
          <rPr>
            <sz val="8"/>
            <rFont val="Tahoma"/>
            <family val="2"/>
          </rPr>
          <t xml:space="preserve">
Where did this number come from, I'm seeing 20 million…?</t>
        </r>
      </text>
    </comment>
    <comment ref="L238" authorId="1">
      <text>
        <r>
          <rPr>
            <b/>
            <sz val="8"/>
            <rFont val="Tahoma"/>
            <family val="2"/>
          </rPr>
          <t>Elizabeth:</t>
        </r>
        <r>
          <rPr>
            <sz val="8"/>
            <rFont val="Tahoma"/>
            <family val="2"/>
          </rPr>
          <t xml:space="preserve">
2010 says "0"….</t>
        </r>
      </text>
    </comment>
    <comment ref="N239" authorId="1">
      <text>
        <r>
          <rPr>
            <b/>
            <sz val="8"/>
            <rFont val="Tahoma"/>
            <family val="2"/>
          </rPr>
          <t>Elizabeth:</t>
        </r>
        <r>
          <rPr>
            <sz val="8"/>
            <rFont val="Tahoma"/>
            <family val="2"/>
          </rPr>
          <t xml:space="preserve">
7400-17400</t>
        </r>
      </text>
    </comment>
    <comment ref="L240" authorId="1">
      <text>
        <r>
          <rPr>
            <b/>
            <sz val="8"/>
            <rFont val="Tahoma"/>
            <family val="2"/>
          </rPr>
          <t>Elizabeth:</t>
        </r>
        <r>
          <rPr>
            <sz val="8"/>
            <rFont val="Tahoma"/>
            <family val="2"/>
          </rPr>
          <t xml:space="preserve">
to 2520 million</t>
        </r>
      </text>
    </comment>
    <comment ref="N240" authorId="1">
      <text>
        <r>
          <rPr>
            <b/>
            <sz val="8"/>
            <rFont val="Tahoma"/>
            <family val="2"/>
          </rPr>
          <t>Elizabeth:</t>
        </r>
        <r>
          <rPr>
            <sz val="8"/>
            <rFont val="Tahoma"/>
            <family val="2"/>
          </rPr>
          <t xml:space="preserve">
20 K - 52K</t>
        </r>
      </text>
    </comment>
    <comment ref="L241" authorId="1">
      <text>
        <r>
          <rPr>
            <b/>
            <sz val="8"/>
            <rFont val="Tahoma"/>
            <family val="2"/>
          </rPr>
          <t>Elizabeth:</t>
        </r>
        <r>
          <rPr>
            <sz val="8"/>
            <rFont val="Tahoma"/>
            <family val="2"/>
          </rPr>
          <t xml:space="preserve">
Currently redoing cost and ridership estimates.</t>
        </r>
      </text>
    </comment>
    <comment ref="N241" authorId="1">
      <text>
        <r>
          <rPr>
            <b/>
            <sz val="8"/>
            <rFont val="Tahoma"/>
            <family val="2"/>
          </rPr>
          <t>Elizabeth:</t>
        </r>
        <r>
          <rPr>
            <sz val="8"/>
            <rFont val="Tahoma"/>
            <family val="2"/>
          </rPr>
          <t xml:space="preserve">
Currently redoing cost and ridership estimates. 19000-23000</t>
        </r>
      </text>
    </comment>
    <comment ref="AA241" authorId="1">
      <text>
        <r>
          <rPr>
            <b/>
            <sz val="8"/>
            <rFont val="Tahoma"/>
            <family val="2"/>
          </rPr>
          <t>Elizabeth:</t>
        </r>
        <r>
          <rPr>
            <sz val="8"/>
            <rFont val="Tahoma"/>
            <family val="2"/>
          </rPr>
          <t xml:space="preserve">
Currently redoing cost and ridership estimates.</t>
        </r>
      </text>
    </comment>
    <comment ref="N249" authorId="1">
      <text>
        <r>
          <rPr>
            <b/>
            <sz val="8"/>
            <rFont val="Tahoma"/>
            <family val="2"/>
          </rPr>
          <t>Elizabeth:</t>
        </r>
        <r>
          <rPr>
            <sz val="8"/>
            <rFont val="Tahoma"/>
            <family val="2"/>
          </rPr>
          <t xml:space="preserve">
From DDOT AA</t>
        </r>
      </text>
    </comment>
    <comment ref="L250" authorId="1">
      <text>
        <r>
          <rPr>
            <b/>
            <sz val="8"/>
            <rFont val="Tahoma"/>
            <family val="2"/>
          </rPr>
          <t>Elizabeth:</t>
        </r>
        <r>
          <rPr>
            <sz val="8"/>
            <rFont val="Tahoma"/>
            <family val="2"/>
          </rPr>
          <t xml:space="preserve">
I'm getting 95.54</t>
        </r>
      </text>
    </comment>
    <comment ref="N250" authorId="1">
      <text>
        <r>
          <rPr>
            <b/>
            <sz val="8"/>
            <rFont val="Tahoma"/>
            <family val="2"/>
          </rPr>
          <t>Elizabeth:</t>
        </r>
        <r>
          <rPr>
            <sz val="8"/>
            <rFont val="Tahoma"/>
            <family val="2"/>
          </rPr>
          <t xml:space="preserve">
But said needed 900 for it to be feasible, so…?</t>
        </r>
      </text>
    </comment>
    <comment ref="M251" authorId="1">
      <text>
        <r>
          <rPr>
            <b/>
            <sz val="8"/>
            <rFont val="Tahoma"/>
            <family val="2"/>
          </rPr>
          <t>Elizabeth:</t>
        </r>
        <r>
          <rPr>
            <sz val="8"/>
            <rFont val="Tahoma"/>
            <family val="2"/>
          </rPr>
          <t xml:space="preserve">
http://www.semcog.org/CorridorStudies_WALLY.aspx</t>
        </r>
      </text>
    </comment>
    <comment ref="N252" authorId="1">
      <text>
        <r>
          <rPr>
            <b/>
            <sz val="8"/>
            <rFont val="Tahoma"/>
            <family val="2"/>
          </rPr>
          <t>Elizabeth:</t>
        </r>
        <r>
          <rPr>
            <sz val="8"/>
            <rFont val="Tahoma"/>
            <family val="2"/>
          </rPr>
          <t xml:space="preserve">
From DDOT AA</t>
        </r>
      </text>
    </comment>
    <comment ref="N253" authorId="1">
      <text>
        <r>
          <rPr>
            <b/>
            <sz val="8"/>
            <rFont val="Tahoma"/>
            <family val="2"/>
          </rPr>
          <t>Elizabeth:</t>
        </r>
        <r>
          <rPr>
            <sz val="8"/>
            <rFont val="Tahoma"/>
            <family val="2"/>
          </rPr>
          <t xml:space="preserve">
From DDOT AA</t>
        </r>
      </text>
    </comment>
    <comment ref="M412" authorId="1">
      <text>
        <r>
          <rPr>
            <b/>
            <sz val="8"/>
            <rFont val="Tahoma"/>
            <family val="2"/>
          </rPr>
          <t>Elizabeth:</t>
        </r>
        <r>
          <rPr>
            <sz val="8"/>
            <rFont val="Tahoma"/>
            <family val="2"/>
          </rPr>
          <t xml:space="preserve">
2 to 4 miles</t>
        </r>
      </text>
    </comment>
    <comment ref="K439" authorId="1">
      <text>
        <r>
          <rPr>
            <b/>
            <sz val="8"/>
            <rFont val="Tahoma"/>
            <family val="2"/>
          </rPr>
          <t>Elizabeth:</t>
        </r>
        <r>
          <rPr>
            <sz val="8"/>
            <rFont val="Tahoma"/>
            <family val="2"/>
          </rPr>
          <t xml:space="preserve">
Automated People Movers.  Also possible: DMU or Cable suspended/Gondola technology.</t>
        </r>
      </text>
    </comment>
    <comment ref="L439" authorId="1">
      <text>
        <r>
          <rPr>
            <b/>
            <sz val="8"/>
            <rFont val="Tahoma"/>
            <family val="2"/>
          </rPr>
          <t>Elizabeth:</t>
        </r>
        <r>
          <rPr>
            <sz val="8"/>
            <rFont val="Tahoma"/>
            <family val="2"/>
          </rPr>
          <t xml:space="preserve">
Full system build out.</t>
        </r>
      </text>
    </comment>
    <comment ref="M439" authorId="1">
      <text>
        <r>
          <rPr>
            <b/>
            <sz val="8"/>
            <rFont val="Tahoma"/>
            <family val="2"/>
          </rPr>
          <t>Elizabeth:</t>
        </r>
        <r>
          <rPr>
            <sz val="8"/>
            <rFont val="Tahoma"/>
            <family val="2"/>
          </rPr>
          <t xml:space="preserve">
"Full system" build out.</t>
        </r>
      </text>
    </comment>
    <comment ref="N439" authorId="1">
      <text>
        <r>
          <rPr>
            <b/>
            <sz val="8"/>
            <rFont val="Tahoma"/>
            <family val="2"/>
          </rPr>
          <t>Elizabeth:</t>
        </r>
        <r>
          <rPr>
            <sz val="8"/>
            <rFont val="Tahoma"/>
            <family val="2"/>
          </rPr>
          <t xml:space="preserve">
"full-system" buildout</t>
        </r>
      </text>
    </comment>
    <comment ref="AA439" authorId="1">
      <text>
        <r>
          <rPr>
            <b/>
            <sz val="8"/>
            <rFont val="Tahoma"/>
            <family val="2"/>
          </rPr>
          <t>Elizabeth:</t>
        </r>
        <r>
          <rPr>
            <sz val="8"/>
            <rFont val="Tahoma"/>
            <family val="2"/>
          </rPr>
          <t xml:space="preserve">
Full system in 2022.</t>
        </r>
      </text>
    </comment>
    <comment ref="M440" authorId="1">
      <text>
        <r>
          <rPr>
            <b/>
            <sz val="8"/>
            <rFont val="Tahoma"/>
            <family val="2"/>
          </rPr>
          <t>Elizabeth:</t>
        </r>
        <r>
          <rPr>
            <sz val="8"/>
            <rFont val="Tahoma"/>
            <family val="2"/>
          </rPr>
          <t xml:space="preserve">
3-3.8</t>
        </r>
      </text>
    </comment>
    <comment ref="N440" authorId="1">
      <text>
        <r>
          <rPr>
            <b/>
            <sz val="8"/>
            <rFont val="Tahoma"/>
            <family val="2"/>
          </rPr>
          <t>Elizabeth:</t>
        </r>
        <r>
          <rPr>
            <sz val="8"/>
            <rFont val="Tahoma"/>
            <family val="2"/>
          </rPr>
          <t xml:space="preserve">
24,220-31,690 is what the 1993 Spine Line Study gave, but no newer updated numbers</t>
        </r>
      </text>
    </comment>
    <comment ref="L443" authorId="1">
      <text>
        <r>
          <rPr>
            <b/>
            <sz val="8"/>
            <rFont val="Tahoma"/>
            <family val="2"/>
          </rPr>
          <t>Elizabeth:</t>
        </r>
        <r>
          <rPr>
            <sz val="8"/>
            <rFont val="Tahoma"/>
            <family val="2"/>
          </rPr>
          <t xml:space="preserve">
Depends on how far extended. 240-480
</t>
        </r>
      </text>
    </comment>
    <comment ref="N443" authorId="1">
      <text>
        <r>
          <rPr>
            <b/>
            <sz val="8"/>
            <rFont val="Tahoma"/>
            <family val="2"/>
          </rPr>
          <t>Elizabeth:</t>
        </r>
        <r>
          <rPr>
            <sz val="8"/>
            <rFont val="Tahoma"/>
            <family val="2"/>
          </rPr>
          <t xml:space="preserve">
Total, not all new.</t>
        </r>
      </text>
    </comment>
    <comment ref="L444" authorId="1">
      <text>
        <r>
          <rPr>
            <b/>
            <sz val="8"/>
            <rFont val="Tahoma"/>
            <family val="2"/>
          </rPr>
          <t>Elizabeth:</t>
        </r>
        <r>
          <rPr>
            <sz val="8"/>
            <rFont val="Tahoma"/>
            <family val="2"/>
          </rPr>
          <t xml:space="preserve">
1200-1400</t>
        </r>
      </text>
    </comment>
    <comment ref="L445" authorId="1">
      <text>
        <r>
          <rPr>
            <b/>
            <sz val="8"/>
            <rFont val="Tahoma"/>
            <family val="2"/>
          </rPr>
          <t>Elizabeth:</t>
        </r>
        <r>
          <rPr>
            <sz val="8"/>
            <rFont val="Tahoma"/>
            <family val="2"/>
          </rPr>
          <t xml:space="preserve">
1180-1238</t>
        </r>
      </text>
    </comment>
    <comment ref="L446" authorId="1">
      <text>
        <r>
          <rPr>
            <b/>
            <sz val="8"/>
            <rFont val="Tahoma"/>
            <family val="2"/>
          </rPr>
          <t>Elizabeth:</t>
        </r>
        <r>
          <rPr>
            <sz val="8"/>
            <rFont val="Tahoma"/>
            <family val="2"/>
          </rPr>
          <t xml:space="preserve">
Includes road costs that don't really include BRT.</t>
        </r>
      </text>
    </comment>
    <comment ref="L494" authorId="1">
      <text>
        <r>
          <rPr>
            <b/>
            <sz val="8"/>
            <rFont val="Tahoma"/>
            <family val="2"/>
          </rPr>
          <t>Elizabeth:</t>
        </r>
        <r>
          <rPr>
            <sz val="8"/>
            <rFont val="Tahoma"/>
            <family val="2"/>
          </rPr>
          <t xml:space="preserve">
20.9  - 238 million</t>
        </r>
      </text>
    </comment>
    <comment ref="N494" authorId="1">
      <text>
        <r>
          <rPr>
            <b/>
            <sz val="8"/>
            <rFont val="Tahoma"/>
            <family val="2"/>
          </rPr>
          <t>Elizabeth:</t>
        </r>
        <r>
          <rPr>
            <sz val="8"/>
            <rFont val="Tahoma"/>
            <family val="2"/>
          </rPr>
          <t xml:space="preserve">
2640-3640</t>
        </r>
      </text>
    </comment>
    <comment ref="I495" authorId="1">
      <text>
        <r>
          <rPr>
            <b/>
            <sz val="8"/>
            <rFont val="Tahoma"/>
            <family val="2"/>
          </rPr>
          <t>Elizabeth:</t>
        </r>
        <r>
          <rPr>
            <sz val="8"/>
            <rFont val="Tahoma"/>
            <family val="2"/>
          </rPr>
          <t xml:space="preserve">
Received AA grant from FTA with three other Kansas City projects.
http://www.fta.dot.gov/news/news_events_12233.html</t>
        </r>
      </text>
    </comment>
    <comment ref="I496" authorId="1">
      <text>
        <r>
          <rPr>
            <b/>
            <sz val="8"/>
            <rFont val="Tahoma"/>
            <family val="2"/>
          </rPr>
          <t>Elizabeth:</t>
        </r>
        <r>
          <rPr>
            <sz val="8"/>
            <rFont val="Tahoma"/>
            <family val="2"/>
          </rPr>
          <t xml:space="preserve">
Received AA grant from FTA with three other Kansas City projects.
http://www.fta.dot.gov/news/news_events_12233.html</t>
        </r>
      </text>
    </comment>
    <comment ref="L496" authorId="1">
      <text>
        <r>
          <rPr>
            <b/>
            <sz val="8"/>
            <rFont val="Tahoma"/>
            <family val="2"/>
          </rPr>
          <t>Elizabeth:</t>
        </r>
        <r>
          <rPr>
            <sz val="8"/>
            <rFont val="Tahoma"/>
            <family val="2"/>
          </rPr>
          <t xml:space="preserve">
10-200 million</t>
        </r>
      </text>
    </comment>
    <comment ref="I497" authorId="1">
      <text>
        <r>
          <rPr>
            <b/>
            <sz val="8"/>
            <rFont val="Tahoma"/>
            <family val="2"/>
          </rPr>
          <t>Elizabeth:</t>
        </r>
        <r>
          <rPr>
            <sz val="8"/>
            <rFont val="Tahoma"/>
            <family val="2"/>
          </rPr>
          <t xml:space="preserve">
Received AA grant from FTA with three other Kansas City projects.
http://www.fta.dot.gov/news/news_events_12233.html</t>
        </r>
      </text>
    </comment>
    <comment ref="L501" authorId="1">
      <text>
        <r>
          <rPr>
            <b/>
            <sz val="8"/>
            <rFont val="Tahoma"/>
            <family val="2"/>
          </rPr>
          <t>Elizabeth:</t>
        </r>
        <r>
          <rPr>
            <sz val="8"/>
            <rFont val="Tahoma"/>
            <family val="2"/>
          </rPr>
          <t xml:space="preserve">
10-200 million</t>
        </r>
      </text>
    </comment>
    <comment ref="L502" authorId="1">
      <text>
        <r>
          <rPr>
            <b/>
            <sz val="8"/>
            <rFont val="Tahoma"/>
            <family val="2"/>
          </rPr>
          <t>Elizabeth:</t>
        </r>
        <r>
          <rPr>
            <sz val="8"/>
            <rFont val="Tahoma"/>
            <family val="2"/>
          </rPr>
          <t xml:space="preserve">
10-200 million</t>
        </r>
      </text>
    </comment>
    <comment ref="L503" authorId="1">
      <text>
        <r>
          <rPr>
            <b/>
            <sz val="8"/>
            <rFont val="Tahoma"/>
            <family val="2"/>
          </rPr>
          <t>Elizabeth:</t>
        </r>
        <r>
          <rPr>
            <sz val="8"/>
            <rFont val="Tahoma"/>
            <family val="2"/>
          </rPr>
          <t xml:space="preserve">
10-200 million</t>
        </r>
      </text>
    </comment>
    <comment ref="L504" authorId="1">
      <text>
        <r>
          <rPr>
            <b/>
            <sz val="8"/>
            <rFont val="Tahoma"/>
            <family val="2"/>
          </rPr>
          <t>Elizabeth:</t>
        </r>
        <r>
          <rPr>
            <sz val="8"/>
            <rFont val="Tahoma"/>
            <family val="2"/>
          </rPr>
          <t xml:space="preserve">
10-200 million</t>
        </r>
      </text>
    </comment>
    <comment ref="L506" authorId="1">
      <text>
        <r>
          <rPr>
            <b/>
            <sz val="8"/>
            <rFont val="Tahoma"/>
            <family val="2"/>
          </rPr>
          <t>Elizabeth:</t>
        </r>
        <r>
          <rPr>
            <sz val="8"/>
            <rFont val="Tahoma"/>
            <family val="2"/>
          </rPr>
          <t xml:space="preserve">
Design and construction.</t>
        </r>
      </text>
    </comment>
    <comment ref="I507" authorId="1">
      <text>
        <r>
          <rPr>
            <b/>
            <sz val="8"/>
            <rFont val="Tahoma"/>
            <family val="2"/>
          </rPr>
          <t>Elizabeth:</t>
        </r>
        <r>
          <rPr>
            <sz val="8"/>
            <rFont val="Tahoma"/>
            <family val="2"/>
          </rPr>
          <t xml:space="preserve">
Awarded $900,000 to look at two central corridor (n/s and e/w) from FTA for AA.</t>
        </r>
      </text>
    </comment>
    <comment ref="N507" authorId="1">
      <text>
        <r>
          <rPr>
            <b/>
            <sz val="8"/>
            <rFont val="Tahoma"/>
            <family val="2"/>
          </rPr>
          <t>Elizabeth:</t>
        </r>
        <r>
          <rPr>
            <sz val="8"/>
            <rFont val="Tahoma"/>
            <family val="2"/>
          </rPr>
          <t xml:space="preserve">
Ridership estimates are all over the place. 1,039 -2,052</t>
        </r>
      </text>
    </comment>
    <comment ref="I508" authorId="1">
      <text>
        <r>
          <rPr>
            <b/>
            <sz val="8"/>
            <rFont val="Tahoma"/>
            <family val="2"/>
          </rPr>
          <t>Elizabeth:</t>
        </r>
        <r>
          <rPr>
            <sz val="8"/>
            <rFont val="Tahoma"/>
            <family val="2"/>
          </rPr>
          <t xml:space="preserve">
Awarded $900,000 to look at two central corridor (n/s and e/w) from FTA for AA.</t>
        </r>
      </text>
    </comment>
    <comment ref="N508" authorId="1">
      <text>
        <r>
          <rPr>
            <b/>
            <sz val="8"/>
            <rFont val="Tahoma"/>
            <family val="2"/>
          </rPr>
          <t>Elizabeth:</t>
        </r>
        <r>
          <rPr>
            <sz val="8"/>
            <rFont val="Tahoma"/>
            <family val="2"/>
          </rPr>
          <t xml:space="preserve">
Ridership estimates are all over the place. 941-2,491</t>
        </r>
      </text>
    </comment>
    <comment ref="D536" authorId="1">
      <text>
        <r>
          <rPr>
            <b/>
            <sz val="8"/>
            <rFont val="Tahoma"/>
            <family val="2"/>
          </rPr>
          <t>Elizabeth:</t>
        </r>
        <r>
          <rPr>
            <sz val="8"/>
            <rFont val="Tahoma"/>
            <family val="2"/>
          </rPr>
          <t xml:space="preserve">
two extensions of phase 1 line. Engineering for phase II being done with Phase I in the hopes that funding will have been obtained by the time construction is ready to begin.</t>
        </r>
      </text>
    </comment>
    <comment ref="O537" authorId="1">
      <text>
        <r>
          <rPr>
            <b/>
            <sz val="8"/>
            <rFont val="Tahoma"/>
            <family val="2"/>
          </rPr>
          <t>Elizabeth:</t>
        </r>
        <r>
          <rPr>
            <sz val="8"/>
            <rFont val="Tahoma"/>
            <family val="2"/>
          </rPr>
          <t xml:space="preserve">
More info http://sewisrta.org/</t>
        </r>
      </text>
    </comment>
    <comment ref="L580" authorId="1">
      <text>
        <r>
          <rPr>
            <b/>
            <sz val="8"/>
            <rFont val="Tahoma"/>
            <family val="2"/>
          </rPr>
          <t>Elizabeth:</t>
        </r>
        <r>
          <rPr>
            <sz val="8"/>
            <rFont val="Tahoma"/>
            <family val="2"/>
          </rPr>
          <t xml:space="preserve">
50-200</t>
        </r>
      </text>
    </comment>
    <comment ref="L581" authorId="1">
      <text>
        <r>
          <rPr>
            <b/>
            <sz val="8"/>
            <rFont val="Tahoma"/>
            <family val="2"/>
          </rPr>
          <t>Elizabeth:</t>
        </r>
        <r>
          <rPr>
            <sz val="8"/>
            <rFont val="Tahoma"/>
            <family val="2"/>
          </rPr>
          <t xml:space="preserve">
1400-2000</t>
        </r>
      </text>
    </comment>
    <comment ref="L589" authorId="1">
      <text>
        <r>
          <rPr>
            <b/>
            <sz val="8"/>
            <rFont val="Tahoma"/>
            <family val="2"/>
          </rPr>
          <t>Elizabeth:</t>
        </r>
        <r>
          <rPr>
            <sz val="8"/>
            <rFont val="Tahoma"/>
            <family val="2"/>
          </rPr>
          <t xml:space="preserve">
FTA Capital Costs was 15.61</t>
        </r>
      </text>
    </comment>
    <comment ref="N590" authorId="1">
      <text>
        <r>
          <rPr>
            <b/>
            <sz val="8"/>
            <rFont val="Tahoma"/>
            <family val="2"/>
          </rPr>
          <t>Elizabeth:</t>
        </r>
        <r>
          <rPr>
            <sz val="8"/>
            <rFont val="Tahoma"/>
            <family val="2"/>
          </rPr>
          <t xml:space="preserve">
"Benefiting Existing Riders" from 09/10 EIS</t>
        </r>
      </text>
    </comment>
    <comment ref="L595" authorId="1">
      <text>
        <r>
          <rPr>
            <b/>
            <sz val="8"/>
            <rFont val="Tahoma"/>
            <family val="2"/>
          </rPr>
          <t>Elizabeth:</t>
        </r>
        <r>
          <rPr>
            <sz val="8"/>
            <rFont val="Tahoma"/>
            <family val="2"/>
          </rPr>
          <t xml:space="preserve">
65-85 million (2008 estimate)</t>
        </r>
      </text>
    </comment>
    <comment ref="M595" authorId="1">
      <text>
        <r>
          <rPr>
            <b/>
            <sz val="8"/>
            <rFont val="Tahoma"/>
            <family val="2"/>
          </rPr>
          <t>Elizabeth:</t>
        </r>
        <r>
          <rPr>
            <sz val="8"/>
            <rFont val="Tahoma"/>
            <family val="2"/>
          </rPr>
          <t xml:space="preserve">
4.3-4.8 (2008 route options)</t>
        </r>
      </text>
    </comment>
    <comment ref="AA600" authorId="1">
      <text>
        <r>
          <rPr>
            <b/>
            <sz val="8"/>
            <rFont val="Tahoma"/>
            <family val="2"/>
          </rPr>
          <t>Elizabeth:</t>
        </r>
        <r>
          <rPr>
            <sz val="8"/>
            <rFont val="Tahoma"/>
            <family val="2"/>
          </rPr>
          <t xml:space="preserve">
Operating costs are from 2001 study.</t>
        </r>
      </text>
    </comment>
    <comment ref="O602" authorId="1">
      <text>
        <r>
          <rPr>
            <b/>
            <sz val="8"/>
            <rFont val="Tahoma"/>
            <family val="2"/>
          </rPr>
          <t>Elizabeth:</t>
        </r>
        <r>
          <rPr>
            <sz val="8"/>
            <rFont val="Tahoma"/>
            <family val="2"/>
          </rPr>
          <t xml:space="preserve">
Last updated 2005?</t>
        </r>
      </text>
    </comment>
    <comment ref="L603" authorId="1">
      <text>
        <r>
          <rPr>
            <b/>
            <sz val="8"/>
            <rFont val="Tahoma"/>
            <family val="2"/>
          </rPr>
          <t>Elizabeth:</t>
        </r>
        <r>
          <rPr>
            <sz val="8"/>
            <rFont val="Tahoma"/>
            <family val="2"/>
          </rPr>
          <t xml:space="preserve">
 (regional share: 158)</t>
        </r>
      </text>
    </comment>
    <comment ref="M610" authorId="1">
      <text>
        <r>
          <rPr>
            <b/>
            <sz val="8"/>
            <rFont val="Tahoma"/>
            <family val="2"/>
          </rPr>
          <t>Elizabeth:</t>
        </r>
        <r>
          <rPr>
            <sz val="8"/>
            <rFont val="Tahoma"/>
            <family val="2"/>
          </rPr>
          <t xml:space="preserve">
up to 10-15 in long term</t>
        </r>
      </text>
    </comment>
    <comment ref="N610" authorId="1">
      <text>
        <r>
          <rPr>
            <b/>
            <sz val="8"/>
            <rFont val="Tahoma"/>
            <family val="2"/>
          </rPr>
          <t>Elizabeth:</t>
        </r>
        <r>
          <rPr>
            <sz val="8"/>
            <rFont val="Tahoma"/>
            <family val="2"/>
          </rPr>
          <t xml:space="preserve">
2624 in 2006 Fixed Guideway Transit Plan</t>
        </r>
      </text>
    </comment>
    <comment ref="L630" authorId="1">
      <text>
        <r>
          <rPr>
            <b/>
            <sz val="8"/>
            <rFont val="Tahoma"/>
            <family val="2"/>
          </rPr>
          <t>Elizabeth:</t>
        </r>
        <r>
          <rPr>
            <sz val="8"/>
            <rFont val="Tahoma"/>
            <family val="2"/>
          </rPr>
          <t xml:space="preserve">
or more</t>
        </r>
      </text>
    </comment>
    <comment ref="N630" authorId="1">
      <text>
        <r>
          <rPr>
            <b/>
            <sz val="8"/>
            <rFont val="Tahoma"/>
            <family val="2"/>
          </rPr>
          <t>Elizabeth:</t>
        </r>
        <r>
          <rPr>
            <sz val="8"/>
            <rFont val="Tahoma"/>
            <family val="2"/>
          </rPr>
          <t xml:space="preserve">
1750-2140</t>
        </r>
      </text>
    </comment>
    <comment ref="L631" authorId="1">
      <text>
        <r>
          <rPr>
            <b/>
            <sz val="8"/>
            <rFont val="Tahoma"/>
            <family val="2"/>
          </rPr>
          <t>Elizabeth:</t>
        </r>
        <r>
          <rPr>
            <sz val="8"/>
            <rFont val="Tahoma"/>
            <family val="2"/>
          </rPr>
          <t xml:space="preserve">
or more</t>
        </r>
      </text>
    </comment>
    <comment ref="N631" authorId="1">
      <text>
        <r>
          <rPr>
            <b/>
            <sz val="8"/>
            <rFont val="Tahoma"/>
            <family val="2"/>
          </rPr>
          <t>Elizabeth:</t>
        </r>
        <r>
          <rPr>
            <sz val="8"/>
            <rFont val="Tahoma"/>
            <family val="2"/>
          </rPr>
          <t xml:space="preserve">
998-1180</t>
        </r>
      </text>
    </comment>
    <comment ref="N645" authorId="1">
      <text>
        <r>
          <rPr>
            <b/>
            <sz val="8"/>
            <rFont val="Tahoma"/>
            <family val="2"/>
          </rPr>
          <t>Elizabeth:</t>
        </r>
        <r>
          <rPr>
            <sz val="8"/>
            <rFont val="Tahoma"/>
            <family val="2"/>
          </rPr>
          <t xml:space="preserve">
3,400-5,100 for people using the circulator for shuttle parking, but doesn't include non-parking riders</t>
        </r>
      </text>
    </comment>
    <comment ref="I674" authorId="1">
      <text>
        <r>
          <rPr>
            <b/>
            <sz val="8"/>
            <rFont val="Tahoma"/>
            <family val="2"/>
          </rPr>
          <t>Elizabeth:</t>
        </r>
        <r>
          <rPr>
            <sz val="8"/>
            <rFont val="Tahoma"/>
            <family val="2"/>
          </rPr>
          <t xml:space="preserve">
Received $700,000 from FTA for AA. http://www.fta.dot.gov/news/news_events_12233.html</t>
        </r>
      </text>
    </comment>
    <comment ref="I37" authorId="0">
      <text>
        <r>
          <rPr>
            <b/>
            <sz val="8"/>
            <rFont val="Tahoma"/>
            <family val="2"/>
          </rPr>
          <t>Reconnecting:</t>
        </r>
        <r>
          <rPr>
            <sz val="8"/>
            <rFont val="Tahoma"/>
            <family val="2"/>
          </rPr>
          <t xml:space="preserve">
EIR/AA</t>
        </r>
      </text>
    </comment>
    <comment ref="I30" authorId="0">
      <text>
        <r>
          <rPr>
            <b/>
            <sz val="8"/>
            <rFont val="Tahoma"/>
            <family val="2"/>
          </rPr>
          <t>Reconnecting:</t>
        </r>
        <r>
          <rPr>
            <sz val="8"/>
            <rFont val="Tahoma"/>
            <family val="2"/>
          </rPr>
          <t xml:space="preserve">
FEIS/EIR</t>
        </r>
      </text>
    </comment>
    <comment ref="Q6" authorId="0">
      <text>
        <r>
          <rPr>
            <b/>
            <sz val="8"/>
            <rFont val="Tahoma"/>
            <family val="2"/>
          </rPr>
          <t>Reconnecting:</t>
        </r>
        <r>
          <rPr>
            <sz val="8"/>
            <rFont val="Tahoma"/>
            <family val="2"/>
          </rPr>
          <t xml:space="preserve">
No new stations, tunnel extension to Grand Central</t>
        </r>
      </text>
    </comment>
    <comment ref="Q13" authorId="0">
      <text>
        <r>
          <rPr>
            <b/>
            <sz val="8"/>
            <rFont val="Tahoma"/>
            <family val="2"/>
          </rPr>
          <t>Reconnecting:</t>
        </r>
        <r>
          <rPr>
            <sz val="8"/>
            <rFont val="Tahoma"/>
            <family val="2"/>
          </rPr>
          <t xml:space="preserve">
More detail: http://www.njtransit.com/pdf/LackawannaEAJune2008.pdf</t>
        </r>
      </text>
    </comment>
    <comment ref="L20" authorId="0">
      <text>
        <r>
          <rPr>
            <b/>
            <sz val="8"/>
            <rFont val="Tahoma"/>
            <family val="2"/>
          </rPr>
          <t>Reconnecting:</t>
        </r>
        <r>
          <rPr>
            <sz val="8"/>
            <rFont val="Tahoma"/>
            <family val="2"/>
          </rPr>
          <t xml:space="preserve">
Total estimate minus phase 1</t>
        </r>
      </text>
    </comment>
    <comment ref="D12" authorId="0">
      <text>
        <r>
          <rPr>
            <b/>
            <sz val="8"/>
            <rFont val="Tahoma"/>
            <family val="2"/>
          </rPr>
          <t>Reconnecting:</t>
        </r>
        <r>
          <rPr>
            <sz val="8"/>
            <rFont val="Tahoma"/>
            <family val="2"/>
          </rPr>
          <t xml:space="preserve">
Phasing to scranton comes after PA gets involved</t>
        </r>
      </text>
    </comment>
    <comment ref="P14" authorId="0">
      <text>
        <r>
          <rPr>
            <b/>
            <sz val="8"/>
            <rFont val="Tahoma"/>
            <family val="2"/>
          </rPr>
          <t>Reconnecting:</t>
        </r>
        <r>
          <rPr>
            <sz val="8"/>
            <rFont val="Tahoma"/>
            <family val="2"/>
          </rPr>
          <t xml:space="preserve">
Prepared AA LPA but until locals agree </t>
        </r>
      </text>
    </comment>
    <comment ref="P21" authorId="0">
      <text>
        <r>
          <rPr>
            <b/>
            <sz val="8"/>
            <rFont val="Tahoma"/>
            <family val="2"/>
          </rPr>
          <t>Reconnecting:</t>
        </r>
        <r>
          <rPr>
            <sz val="8"/>
            <rFont val="Tahoma"/>
            <family val="2"/>
          </rPr>
          <t xml:space="preserve">
Contingent on Chromium cleanup at Brownfield site</t>
        </r>
      </text>
    </comment>
    <comment ref="Q251" authorId="0">
      <text>
        <r>
          <rPr>
            <b/>
            <sz val="8"/>
            <rFont val="Tahoma"/>
            <family val="2"/>
          </rPr>
          <t>Reconnecting:</t>
        </r>
        <r>
          <rPr>
            <sz val="8"/>
            <rFont val="Tahoma"/>
            <family val="2"/>
          </rPr>
          <t xml:space="preserve">
http://www.semcog.org/Direction2035_Transportation_Projects.aspx</t>
        </r>
      </text>
    </comment>
    <comment ref="I346" authorId="0">
      <text>
        <r>
          <rPr>
            <b/>
            <sz val="8"/>
            <rFont val="Tahoma"/>
            <family val="2"/>
          </rPr>
          <t>Reconnecting:</t>
        </r>
        <r>
          <rPr>
            <sz val="8"/>
            <rFont val="Tahoma"/>
            <family val="2"/>
          </rPr>
          <t xml:space="preserve">
LPA is chosen</t>
        </r>
      </text>
    </comment>
    <comment ref="I347" authorId="0">
      <text>
        <r>
          <rPr>
            <b/>
            <sz val="8"/>
            <rFont val="Tahoma"/>
            <family val="2"/>
          </rPr>
          <t>Reconnecting:</t>
        </r>
        <r>
          <rPr>
            <sz val="8"/>
            <rFont val="Tahoma"/>
            <family val="2"/>
          </rPr>
          <t xml:space="preserve">
LPA is chosen
</t>
        </r>
      </text>
    </comment>
    <comment ref="I348" authorId="0">
      <text>
        <r>
          <rPr>
            <b/>
            <sz val="8"/>
            <rFont val="Tahoma"/>
            <family val="2"/>
          </rPr>
          <t>Reconnecting:</t>
        </r>
        <r>
          <rPr>
            <sz val="8"/>
            <rFont val="Tahoma"/>
            <family val="2"/>
          </rPr>
          <t xml:space="preserve">
LPA is chosen
</t>
        </r>
      </text>
    </comment>
    <comment ref="L448" authorId="0">
      <text>
        <r>
          <rPr>
            <b/>
            <sz val="8"/>
            <rFont val="Tahoma"/>
            <family val="2"/>
          </rPr>
          <t>Reconnecting:</t>
        </r>
        <r>
          <rPr>
            <sz val="8"/>
            <rFont val="Tahoma"/>
            <family val="2"/>
          </rPr>
          <t xml:space="preserve">
$44.4  It's part of the DNA line below</t>
        </r>
      </text>
    </comment>
    <comment ref="K233" authorId="0">
      <text>
        <r>
          <rPr>
            <b/>
            <sz val="8"/>
            <rFont val="Tahoma"/>
            <family val="2"/>
          </rPr>
          <t>Reconnecting:</t>
        </r>
        <r>
          <rPr>
            <sz val="8"/>
            <rFont val="Tahoma"/>
            <family val="2"/>
          </rPr>
          <t xml:space="preserve">
(may end up being just shared HOV lanes)</t>
        </r>
      </text>
    </comment>
    <comment ref="K515" authorId="0">
      <text>
        <r>
          <rPr>
            <b/>
            <sz val="8"/>
            <rFont val="Tahoma"/>
            <family val="2"/>
          </rPr>
          <t>Reconnecting:</t>
        </r>
        <r>
          <rPr>
            <sz val="8"/>
            <rFont val="Tahoma"/>
            <family val="2"/>
          </rPr>
          <t xml:space="preserve">
Long Term LRT</t>
        </r>
      </text>
    </comment>
    <comment ref="K148" authorId="0">
      <text>
        <r>
          <rPr>
            <b/>
            <sz val="8"/>
            <rFont val="Tahoma"/>
            <family val="2"/>
          </rPr>
          <t>Reconnecting:</t>
        </r>
        <r>
          <rPr>
            <sz val="8"/>
            <rFont val="Tahoma"/>
            <family val="2"/>
          </rPr>
          <t xml:space="preserve">
Future LRT CR </t>
        </r>
      </text>
    </comment>
    <comment ref="K38" authorId="0">
      <text>
        <r>
          <rPr>
            <b/>
            <sz val="8"/>
            <rFont val="Tahoma"/>
            <family val="2"/>
          </rPr>
          <t>Reconnecting:</t>
        </r>
        <r>
          <rPr>
            <sz val="8"/>
            <rFont val="Tahoma"/>
            <family val="2"/>
          </rPr>
          <t xml:space="preserve">
DMU Operations</t>
        </r>
      </text>
    </comment>
    <comment ref="K252" authorId="0">
      <text>
        <r>
          <rPr>
            <b/>
            <sz val="8"/>
            <rFont val="Tahoma"/>
            <family val="2"/>
          </rPr>
          <t>Reconnecting:</t>
        </r>
        <r>
          <rPr>
            <sz val="8"/>
            <rFont val="Tahoma"/>
            <family val="2"/>
          </rPr>
          <t xml:space="preserve">
Possibly another type</t>
        </r>
      </text>
    </comment>
    <comment ref="L467" authorId="0">
      <text>
        <r>
          <rPr>
            <b/>
            <sz val="8"/>
            <rFont val="Tahoma"/>
            <family val="2"/>
          </rPr>
          <t>Reconnecting:</t>
        </r>
        <r>
          <rPr>
            <sz val="8"/>
            <rFont val="Tahoma"/>
            <family val="2"/>
          </rPr>
          <t xml:space="preserve">
LRT 585/BRT/325
</t>
        </r>
      </text>
    </comment>
    <comment ref="R634" authorId="0">
      <text>
        <r>
          <rPr>
            <b/>
            <sz val="8"/>
            <rFont val="Tahoma"/>
            <family val="2"/>
          </rPr>
          <t>Reconnecting:</t>
        </r>
        <r>
          <rPr>
            <sz val="8"/>
            <rFont val="Tahoma"/>
            <family val="2"/>
          </rPr>
          <t xml:space="preserve">
Mayor wants LRT
http://blog.al.com/spotnews/2011/01/birmingham_mayor_william_bell_12.html</t>
        </r>
      </text>
    </comment>
    <comment ref="L12" authorId="0">
      <text>
        <r>
          <rPr>
            <b/>
            <sz val="8"/>
            <rFont val="Tahoma"/>
            <family val="2"/>
          </rPr>
          <t>Reconnecting:</t>
        </r>
        <r>
          <rPr>
            <sz val="8"/>
            <rFont val="Tahoma"/>
            <family val="2"/>
          </rPr>
          <t xml:space="preserve">
$37M out of the 551M below</t>
        </r>
      </text>
    </comment>
    <comment ref="L187" authorId="0">
      <text>
        <r>
          <rPr>
            <b/>
            <sz val="8"/>
            <rFont val="Tahoma"/>
            <family val="2"/>
          </rPr>
          <t>Reconnecting:</t>
        </r>
        <r>
          <rPr>
            <sz val="8"/>
            <rFont val="Tahoma"/>
            <family val="2"/>
          </rPr>
          <t xml:space="preserve">
$600 to $686m for BRT alternatives
</t>
        </r>
      </text>
    </comment>
    <comment ref="L298" authorId="0">
      <text>
        <r>
          <rPr>
            <b/>
            <sz val="8"/>
            <rFont val="Tahoma"/>
            <family val="2"/>
          </rPr>
          <t>Reconnecting:</t>
        </r>
        <r>
          <rPr>
            <sz val="8"/>
            <rFont val="Tahoma"/>
            <family val="2"/>
          </rPr>
          <t xml:space="preserve">
$28M part of rapid ride</t>
        </r>
      </text>
    </comment>
    <comment ref="L112" authorId="0">
      <text>
        <r>
          <rPr>
            <b/>
            <sz val="8"/>
            <rFont val="Tahoma"/>
            <family val="2"/>
          </rPr>
          <t>Reconnecting:</t>
        </r>
        <r>
          <rPr>
            <sz val="8"/>
            <rFont val="Tahoma"/>
            <family val="2"/>
          </rPr>
          <t xml:space="preserve">
$1500 Added up below with H Street and Anacostia Above
</t>
        </r>
      </text>
    </comment>
    <comment ref="L136" authorId="0">
      <text>
        <r>
          <rPr>
            <b/>
            <sz val="8"/>
            <rFont val="Tahoma"/>
            <family val="2"/>
          </rPr>
          <t>Reconnecting:</t>
        </r>
        <r>
          <rPr>
            <sz val="8"/>
            <rFont val="Tahoma"/>
            <family val="2"/>
          </rPr>
          <t xml:space="preserve">
Lines below
</t>
        </r>
      </text>
    </comment>
    <comment ref="E68" authorId="0">
      <text>
        <r>
          <rPr>
            <b/>
            <sz val="8"/>
            <rFont val="Tahoma"/>
            <family val="2"/>
          </rPr>
          <t>Reconnecting:</t>
        </r>
        <r>
          <rPr>
            <sz val="8"/>
            <rFont val="Tahoma"/>
            <family val="2"/>
          </rPr>
          <t xml:space="preserve">
No maps or future information available</t>
        </r>
      </text>
    </comment>
    <comment ref="L153" authorId="0">
      <text>
        <r>
          <rPr>
            <b/>
            <sz val="8"/>
            <rFont val="Tahoma"/>
            <family val="2"/>
          </rPr>
          <t>Reconnecting:</t>
        </r>
        <r>
          <rPr>
            <sz val="8"/>
            <rFont val="Tahoma"/>
            <family val="2"/>
          </rPr>
          <t xml:space="preserve">
55.8-60m for Alternatives</t>
        </r>
      </text>
    </comment>
    <comment ref="V241" authorId="1">
      <text>
        <r>
          <rPr>
            <b/>
            <sz val="8"/>
            <rFont val="Tahoma"/>
            <family val="2"/>
          </rPr>
          <t>Elizabeth:</t>
        </r>
        <r>
          <rPr>
            <sz val="8"/>
            <rFont val="Tahoma"/>
            <family val="2"/>
          </rPr>
          <t xml:space="preserve">
Yes, 535.1</t>
        </r>
      </text>
    </comment>
    <comment ref="V437" authorId="1">
      <text>
        <r>
          <rPr>
            <b/>
            <sz val="8"/>
            <rFont val="Tahoma"/>
            <family val="2"/>
          </rPr>
          <t>Elizabeth:</t>
        </r>
        <r>
          <rPr>
            <sz val="8"/>
            <rFont val="Tahoma"/>
            <family val="2"/>
          </rPr>
          <t xml:space="preserve">
Received</t>
        </r>
      </text>
    </comment>
    <comment ref="V438" authorId="1">
      <text>
        <r>
          <rPr>
            <b/>
            <sz val="8"/>
            <rFont val="Tahoma"/>
            <family val="2"/>
          </rPr>
          <t>Elizabeth:</t>
        </r>
        <r>
          <rPr>
            <sz val="8"/>
            <rFont val="Tahoma"/>
            <family val="2"/>
          </rPr>
          <t xml:space="preserve">
Both this and Norfolk Southern Reccomended as "non-federal projects".</t>
        </r>
      </text>
    </comment>
    <comment ref="V537" authorId="1">
      <text>
        <r>
          <rPr>
            <b/>
            <sz val="8"/>
            <rFont val="Tahoma"/>
            <family val="2"/>
          </rPr>
          <t>Elizabeth:</t>
        </r>
        <r>
          <rPr>
            <sz val="8"/>
            <rFont val="Tahoma"/>
            <family val="2"/>
          </rPr>
          <t xml:space="preserve">
Asking for 140 from FTA.</t>
        </r>
      </text>
    </comment>
    <comment ref="V589" authorId="1">
      <text>
        <r>
          <rPr>
            <b/>
            <sz val="8"/>
            <rFont val="Tahoma"/>
            <family val="2"/>
          </rPr>
          <t>Elizabeth:</t>
        </r>
        <r>
          <rPr>
            <sz val="8"/>
            <rFont val="Tahoma"/>
            <family val="2"/>
          </rPr>
          <t xml:space="preserve">
Received 9.3 million (60%)</t>
        </r>
      </text>
    </comment>
    <comment ref="J430" authorId="0">
      <text>
        <r>
          <rPr>
            <b/>
            <sz val="8"/>
            <rFont val="Tahoma"/>
            <family val="2"/>
          </rPr>
          <t>Reconnecting:</t>
        </r>
        <r>
          <rPr>
            <sz val="8"/>
            <rFont val="Tahoma"/>
            <family val="2"/>
          </rPr>
          <t xml:space="preserve">
Lynx is a part of the Central Florida RTA</t>
        </r>
      </text>
    </comment>
    <comment ref="M238" authorId="0">
      <text>
        <r>
          <rPr>
            <b/>
            <sz val="8"/>
            <rFont val="Tahoma"/>
            <family val="2"/>
          </rPr>
          <t>Reconnecting:</t>
        </r>
        <r>
          <rPr>
            <sz val="8"/>
            <rFont val="Tahoma"/>
            <family val="2"/>
          </rPr>
          <t xml:space="preserve">
10-13</t>
        </r>
      </text>
    </comment>
    <comment ref="D336" authorId="0">
      <text>
        <r>
          <rPr>
            <b/>
            <sz val="8"/>
            <rFont val="Tahoma"/>
            <family val="2"/>
          </rPr>
          <t>Reconnecting:</t>
        </r>
        <r>
          <rPr>
            <sz val="8"/>
            <rFont val="Tahoma"/>
            <family val="2"/>
          </rPr>
          <t xml:space="preserve">
2,400-2,850 btw 2010-2020; 2,300-2,650 btw 2021-2030</t>
        </r>
      </text>
    </comment>
    <comment ref="L336" authorId="0">
      <text>
        <r>
          <rPr>
            <b/>
            <sz val="8"/>
            <rFont val="Tahoma"/>
            <family val="2"/>
          </rPr>
          <t>Reconnecting:</t>
        </r>
        <r>
          <rPr>
            <sz val="8"/>
            <rFont val="Tahoma"/>
            <family val="2"/>
          </rPr>
          <t xml:space="preserve">
Estimates $2-2.3B for LRT, $365M-505M for BRT btw 2011-2020; $1.75B-1.875B for rail btw 2021-2030 and $435M-640M for BRT btw 2021-2030</t>
        </r>
      </text>
    </comment>
    <comment ref="L539" authorId="0">
      <text>
        <r>
          <rPr>
            <b/>
            <sz val="8"/>
            <rFont val="Tahoma"/>
            <family val="2"/>
          </rPr>
          <t>Reconnecting:</t>
        </r>
        <r>
          <rPr>
            <sz val="8"/>
            <rFont val="Tahoma"/>
            <family val="2"/>
          </rPr>
          <t xml:space="preserve">
$955  $1.3B TOE </t>
        </r>
      </text>
    </comment>
    <comment ref="N598" authorId="0">
      <text>
        <r>
          <rPr>
            <b/>
            <sz val="8"/>
            <rFont val="Tahoma"/>
            <family val="2"/>
          </rPr>
          <t>Reconnecting:</t>
        </r>
        <r>
          <rPr>
            <sz val="8"/>
            <rFont val="Tahoma"/>
            <family val="2"/>
          </rPr>
          <t xml:space="preserve">
2900 (2012); 3300 (2021)</t>
        </r>
      </text>
    </comment>
    <comment ref="V28" authorId="0">
      <text>
        <r>
          <rPr>
            <b/>
            <sz val="8"/>
            <rFont val="Tahoma"/>
            <family val="2"/>
          </rPr>
          <t>Reconnecting:</t>
        </r>
        <r>
          <rPr>
            <sz val="8"/>
            <rFont val="Tahoma"/>
            <family val="2"/>
          </rPr>
          <t xml:space="preserve">
Small Starts
</t>
        </r>
      </text>
    </comment>
    <comment ref="V29" authorId="0">
      <text>
        <r>
          <rPr>
            <b/>
            <sz val="8"/>
            <rFont val="Tahoma"/>
            <family val="2"/>
          </rPr>
          <t>Reconnecting:</t>
        </r>
        <r>
          <rPr>
            <sz val="8"/>
            <rFont val="Tahoma"/>
            <family val="2"/>
          </rPr>
          <t xml:space="preserve">
(Received small)</t>
        </r>
      </text>
    </comment>
    <comment ref="V36" authorId="0">
      <text>
        <r>
          <rPr>
            <b/>
            <sz val="8"/>
            <rFont val="Tahoma"/>
            <family val="2"/>
          </rPr>
          <t>Reconnecting:</t>
        </r>
        <r>
          <rPr>
            <sz val="8"/>
            <rFont val="Tahoma"/>
            <family val="2"/>
          </rPr>
          <t xml:space="preserve">
 (23.1)</t>
        </r>
      </text>
    </comment>
    <comment ref="V38" authorId="0">
      <text>
        <r>
          <rPr>
            <b/>
            <sz val="8"/>
            <rFont val="Tahoma"/>
            <family val="2"/>
          </rPr>
          <t>Reconnecting:</t>
        </r>
        <r>
          <rPr>
            <sz val="8"/>
            <rFont val="Tahoma"/>
            <family val="2"/>
          </rPr>
          <t xml:space="preserve">
 (Small)</t>
        </r>
      </text>
    </comment>
    <comment ref="V61" authorId="0">
      <text>
        <r>
          <rPr>
            <b/>
            <sz val="8"/>
            <rFont val="Tahoma"/>
            <family val="2"/>
          </rPr>
          <t>Reconnecting:</t>
        </r>
        <r>
          <rPr>
            <sz val="8"/>
            <rFont val="Tahoma"/>
            <family val="2"/>
          </rPr>
          <t xml:space="preserve">
New Starts
</t>
        </r>
      </text>
    </comment>
    <comment ref="V62" authorId="0">
      <text>
        <r>
          <rPr>
            <b/>
            <sz val="8"/>
            <rFont val="Tahoma"/>
            <family val="2"/>
          </rPr>
          <t>Reconnecting:</t>
        </r>
        <r>
          <rPr>
            <sz val="8"/>
            <rFont val="Tahoma"/>
            <family val="2"/>
          </rPr>
          <t xml:space="preserve">
New Starts
</t>
        </r>
      </text>
    </comment>
    <comment ref="V64" authorId="0">
      <text>
        <r>
          <rPr>
            <b/>
            <sz val="8"/>
            <rFont val="Tahoma"/>
            <family val="2"/>
          </rPr>
          <t>Reconnecting:</t>
        </r>
        <r>
          <rPr>
            <sz val="8"/>
            <rFont val="Tahoma"/>
            <family val="2"/>
          </rPr>
          <t xml:space="preserve">
New Starts
</t>
        </r>
      </text>
    </comment>
    <comment ref="V146" authorId="0">
      <text>
        <r>
          <rPr>
            <b/>
            <sz val="8"/>
            <rFont val="Tahoma"/>
            <family val="2"/>
          </rPr>
          <t>Reconnecting:</t>
        </r>
        <r>
          <rPr>
            <sz val="8"/>
            <rFont val="Tahoma"/>
            <family val="2"/>
          </rPr>
          <t xml:space="preserve">
Small Starts
</t>
        </r>
      </text>
    </comment>
    <comment ref="S143" authorId="0">
      <text>
        <r>
          <rPr>
            <b/>
            <sz val="8"/>
            <rFont val="Tahoma"/>
            <family val="2"/>
          </rPr>
          <t>Reconnecting:</t>
        </r>
        <r>
          <rPr>
            <sz val="8"/>
            <rFont val="Tahoma"/>
            <family val="2"/>
          </rPr>
          <t xml:space="preserve">
Green Line Extension Project Manager</t>
        </r>
      </text>
    </comment>
    <comment ref="S144" authorId="0">
      <text>
        <r>
          <rPr>
            <b/>
            <sz val="8"/>
            <rFont val="Tahoma"/>
            <family val="2"/>
          </rPr>
          <t>Reconnecting:</t>
        </r>
        <r>
          <rPr>
            <sz val="8"/>
            <rFont val="Tahoma"/>
            <family val="2"/>
          </rPr>
          <t xml:space="preserve">
Green Line Extension Project Manager</t>
        </r>
      </text>
    </comment>
    <comment ref="S145" authorId="0">
      <text>
        <r>
          <rPr>
            <b/>
            <sz val="8"/>
            <rFont val="Tahoma"/>
            <family val="2"/>
          </rPr>
          <t>Reconnecting:</t>
        </r>
        <r>
          <rPr>
            <sz val="8"/>
            <rFont val="Tahoma"/>
            <family val="2"/>
          </rPr>
          <t xml:space="preserve">
MassDOT Project Manager</t>
        </r>
      </text>
    </comment>
    <comment ref="S148" authorId="0">
      <text>
        <r>
          <rPr>
            <b/>
            <sz val="8"/>
            <rFont val="Tahoma"/>
            <family val="2"/>
          </rPr>
          <t>Reconnecting:</t>
        </r>
        <r>
          <rPr>
            <sz val="8"/>
            <rFont val="Tahoma"/>
            <family val="2"/>
          </rPr>
          <t xml:space="preserve">
MassDOT Project Manager</t>
        </r>
      </text>
    </comment>
    <comment ref="S152" authorId="0">
      <text>
        <r>
          <rPr>
            <b/>
            <sz val="8"/>
            <rFont val="Tahoma"/>
            <family val="2"/>
          </rPr>
          <t>Reconnecting:</t>
        </r>
        <r>
          <rPr>
            <sz val="8"/>
            <rFont val="Tahoma"/>
            <family val="2"/>
          </rPr>
          <t xml:space="preserve">
Special Projects Manager--Planning</t>
        </r>
      </text>
    </comment>
    <comment ref="S95" authorId="0">
      <text>
        <r>
          <rPr>
            <b/>
            <sz val="8"/>
            <rFont val="Tahoma"/>
            <family val="2"/>
          </rPr>
          <t>Reconnecting:</t>
        </r>
        <r>
          <rPr>
            <sz val="8"/>
            <rFont val="Tahoma"/>
            <family val="2"/>
          </rPr>
          <t xml:space="preserve">
Associate Director</t>
        </r>
      </text>
    </comment>
    <comment ref="S96" authorId="0">
      <text>
        <r>
          <rPr>
            <b/>
            <sz val="8"/>
            <rFont val="Tahoma"/>
            <family val="2"/>
          </rPr>
          <t>Reconnecting:</t>
        </r>
        <r>
          <rPr>
            <sz val="8"/>
            <rFont val="Tahoma"/>
            <family val="2"/>
          </rPr>
          <t xml:space="preserve">
Associate Director</t>
        </r>
      </text>
    </comment>
    <comment ref="S112" authorId="0">
      <text>
        <r>
          <rPr>
            <b/>
            <sz val="8"/>
            <rFont val="Tahoma"/>
            <family val="2"/>
          </rPr>
          <t>Reconnecting:</t>
        </r>
        <r>
          <rPr>
            <sz val="8"/>
            <rFont val="Tahoma"/>
            <family val="2"/>
          </rPr>
          <t xml:space="preserve">
Associate Director</t>
        </r>
      </text>
    </comment>
    <comment ref="S113" authorId="0">
      <text>
        <r>
          <rPr>
            <b/>
            <sz val="8"/>
            <rFont val="Tahoma"/>
            <family val="2"/>
          </rPr>
          <t>Reconnecting:</t>
        </r>
        <r>
          <rPr>
            <sz val="8"/>
            <rFont val="Tahoma"/>
            <family val="2"/>
          </rPr>
          <t xml:space="preserve">
Associate Director</t>
        </r>
      </text>
    </comment>
    <comment ref="S114" authorId="0">
      <text>
        <r>
          <rPr>
            <b/>
            <sz val="8"/>
            <rFont val="Tahoma"/>
            <family val="2"/>
          </rPr>
          <t>Reconnecting:</t>
        </r>
        <r>
          <rPr>
            <sz val="8"/>
            <rFont val="Tahoma"/>
            <family val="2"/>
          </rPr>
          <t xml:space="preserve">
Associate Director</t>
        </r>
      </text>
    </comment>
    <comment ref="S115" authorId="0">
      <text>
        <r>
          <rPr>
            <b/>
            <sz val="8"/>
            <rFont val="Tahoma"/>
            <family val="2"/>
          </rPr>
          <t>Reconnecting:</t>
        </r>
        <r>
          <rPr>
            <sz val="8"/>
            <rFont val="Tahoma"/>
            <family val="2"/>
          </rPr>
          <t xml:space="preserve">
Associate Director</t>
        </r>
      </text>
    </comment>
    <comment ref="S116" authorId="0">
      <text>
        <r>
          <rPr>
            <b/>
            <sz val="8"/>
            <rFont val="Tahoma"/>
            <family val="2"/>
          </rPr>
          <t>Reconnecting:</t>
        </r>
        <r>
          <rPr>
            <sz val="8"/>
            <rFont val="Tahoma"/>
            <family val="2"/>
          </rPr>
          <t xml:space="preserve">
Associate Director</t>
        </r>
      </text>
    </comment>
    <comment ref="S117" authorId="0">
      <text>
        <r>
          <rPr>
            <b/>
            <sz val="8"/>
            <rFont val="Tahoma"/>
            <family val="2"/>
          </rPr>
          <t>Reconnecting:</t>
        </r>
        <r>
          <rPr>
            <sz val="8"/>
            <rFont val="Tahoma"/>
            <family val="2"/>
          </rPr>
          <t xml:space="preserve">
Associate Director</t>
        </r>
      </text>
    </comment>
    <comment ref="S118" authorId="0">
      <text>
        <r>
          <rPr>
            <b/>
            <sz val="8"/>
            <rFont val="Tahoma"/>
            <family val="2"/>
          </rPr>
          <t>Reconnecting:</t>
        </r>
        <r>
          <rPr>
            <sz val="8"/>
            <rFont val="Tahoma"/>
            <family val="2"/>
          </rPr>
          <t xml:space="preserve">
Associate Director</t>
        </r>
      </text>
    </comment>
    <comment ref="S119" authorId="0">
      <text>
        <r>
          <rPr>
            <b/>
            <sz val="8"/>
            <rFont val="Tahoma"/>
            <family val="2"/>
          </rPr>
          <t>Reconnecting:</t>
        </r>
        <r>
          <rPr>
            <sz val="8"/>
            <rFont val="Tahoma"/>
            <family val="2"/>
          </rPr>
          <t xml:space="preserve">
Associate Director</t>
        </r>
      </text>
    </comment>
    <comment ref="S120" authorId="0">
      <text>
        <r>
          <rPr>
            <b/>
            <sz val="8"/>
            <rFont val="Tahoma"/>
            <family val="2"/>
          </rPr>
          <t>Reconnecting:</t>
        </r>
        <r>
          <rPr>
            <sz val="8"/>
            <rFont val="Tahoma"/>
            <family val="2"/>
          </rPr>
          <t xml:space="preserve">
Associate Director</t>
        </r>
      </text>
    </comment>
    <comment ref="S121" authorId="0">
      <text>
        <r>
          <rPr>
            <b/>
            <sz val="8"/>
            <rFont val="Tahoma"/>
            <family val="2"/>
          </rPr>
          <t>Reconnecting:</t>
        </r>
        <r>
          <rPr>
            <sz val="8"/>
            <rFont val="Tahoma"/>
            <family val="2"/>
          </rPr>
          <t xml:space="preserve">
Associate Director</t>
        </r>
      </text>
    </comment>
    <comment ref="S122" authorId="0">
      <text>
        <r>
          <rPr>
            <b/>
            <sz val="8"/>
            <rFont val="Tahoma"/>
            <family val="2"/>
          </rPr>
          <t>Reconnecting:</t>
        </r>
        <r>
          <rPr>
            <sz val="8"/>
            <rFont val="Tahoma"/>
            <family val="2"/>
          </rPr>
          <t xml:space="preserve">
Associate Director</t>
        </r>
      </text>
    </comment>
    <comment ref="S123" authorId="0">
      <text>
        <r>
          <rPr>
            <b/>
            <sz val="8"/>
            <rFont val="Tahoma"/>
            <family val="2"/>
          </rPr>
          <t>Reconnecting:</t>
        </r>
        <r>
          <rPr>
            <sz val="8"/>
            <rFont val="Tahoma"/>
            <family val="2"/>
          </rPr>
          <t xml:space="preserve">
Associate Director</t>
        </r>
      </text>
    </comment>
    <comment ref="S124" authorId="0">
      <text>
        <r>
          <rPr>
            <b/>
            <sz val="8"/>
            <rFont val="Tahoma"/>
            <family val="2"/>
          </rPr>
          <t>Reconnecting:</t>
        </r>
        <r>
          <rPr>
            <sz val="8"/>
            <rFont val="Tahoma"/>
            <family val="2"/>
          </rPr>
          <t xml:space="preserve">
Associate Director</t>
        </r>
      </text>
    </comment>
    <comment ref="S125" authorId="0">
      <text>
        <r>
          <rPr>
            <b/>
            <sz val="8"/>
            <rFont val="Tahoma"/>
            <family val="2"/>
          </rPr>
          <t>Reconnecting:</t>
        </r>
        <r>
          <rPr>
            <sz val="8"/>
            <rFont val="Tahoma"/>
            <family val="2"/>
          </rPr>
          <t xml:space="preserve">
Associate Director</t>
        </r>
      </text>
    </comment>
    <comment ref="S126" authorId="0">
      <text>
        <r>
          <rPr>
            <b/>
            <sz val="8"/>
            <rFont val="Tahoma"/>
            <family val="2"/>
          </rPr>
          <t>Reconnecting:</t>
        </r>
        <r>
          <rPr>
            <sz val="8"/>
            <rFont val="Tahoma"/>
            <family val="2"/>
          </rPr>
          <t xml:space="preserve">
Associate Director</t>
        </r>
      </text>
    </comment>
    <comment ref="S127" authorId="0">
      <text>
        <r>
          <rPr>
            <b/>
            <sz val="8"/>
            <rFont val="Tahoma"/>
            <family val="2"/>
          </rPr>
          <t>Reconnecting:</t>
        </r>
        <r>
          <rPr>
            <sz val="8"/>
            <rFont val="Tahoma"/>
            <family val="2"/>
          </rPr>
          <t xml:space="preserve">
Associate Director</t>
        </r>
      </text>
    </comment>
    <comment ref="S128" authorId="0">
      <text>
        <r>
          <rPr>
            <b/>
            <sz val="8"/>
            <rFont val="Tahoma"/>
            <family val="2"/>
          </rPr>
          <t>Reconnecting:</t>
        </r>
        <r>
          <rPr>
            <sz val="8"/>
            <rFont val="Tahoma"/>
            <family val="2"/>
          </rPr>
          <t xml:space="preserve">
Associate Director</t>
        </r>
      </text>
    </comment>
    <comment ref="S129" authorId="0">
      <text>
        <r>
          <rPr>
            <b/>
            <sz val="8"/>
            <rFont val="Tahoma"/>
            <family val="2"/>
          </rPr>
          <t>Reconnecting:</t>
        </r>
        <r>
          <rPr>
            <sz val="8"/>
            <rFont val="Tahoma"/>
            <family val="2"/>
          </rPr>
          <t xml:space="preserve">
Associate Director</t>
        </r>
      </text>
    </comment>
    <comment ref="S130" authorId="0">
      <text>
        <r>
          <rPr>
            <b/>
            <sz val="8"/>
            <rFont val="Tahoma"/>
            <family val="2"/>
          </rPr>
          <t>Reconnecting:</t>
        </r>
        <r>
          <rPr>
            <sz val="8"/>
            <rFont val="Tahoma"/>
            <family val="2"/>
          </rPr>
          <t xml:space="preserve">
Associate Director</t>
        </r>
      </text>
    </comment>
    <comment ref="S131" authorId="0">
      <text>
        <r>
          <rPr>
            <b/>
            <sz val="8"/>
            <rFont val="Tahoma"/>
            <family val="2"/>
          </rPr>
          <t>Reconnecting:</t>
        </r>
        <r>
          <rPr>
            <sz val="8"/>
            <rFont val="Tahoma"/>
            <family val="2"/>
          </rPr>
          <t xml:space="preserve">
Associate Director</t>
        </r>
      </text>
    </comment>
    <comment ref="S132" authorId="0">
      <text>
        <r>
          <rPr>
            <b/>
            <sz val="8"/>
            <rFont val="Tahoma"/>
            <family val="2"/>
          </rPr>
          <t>Reconnecting:</t>
        </r>
        <r>
          <rPr>
            <sz val="8"/>
            <rFont val="Tahoma"/>
            <family val="2"/>
          </rPr>
          <t xml:space="preserve">
Associate Director</t>
        </r>
      </text>
    </comment>
    <comment ref="S133" authorId="0">
      <text>
        <r>
          <rPr>
            <b/>
            <sz val="8"/>
            <rFont val="Tahoma"/>
            <family val="2"/>
          </rPr>
          <t>Reconnecting:</t>
        </r>
        <r>
          <rPr>
            <sz val="8"/>
            <rFont val="Tahoma"/>
            <family val="2"/>
          </rPr>
          <t xml:space="preserve">
Associate Director</t>
        </r>
      </text>
    </comment>
    <comment ref="S98" authorId="0">
      <text>
        <r>
          <rPr>
            <b/>
            <sz val="8"/>
            <rFont val="Tahoma"/>
            <family val="2"/>
          </rPr>
          <t>Reconnecting:</t>
        </r>
        <r>
          <rPr>
            <sz val="8"/>
            <rFont val="Tahoma"/>
            <family val="2"/>
          </rPr>
          <t xml:space="preserve">
, Red Line Coordinator</t>
        </r>
      </text>
    </comment>
    <comment ref="L299" authorId="0">
      <text>
        <r>
          <rPr>
            <b/>
            <sz val="8"/>
            <rFont val="Tahoma"/>
            <family val="2"/>
          </rPr>
          <t>Reconnecting:</t>
        </r>
        <r>
          <rPr>
            <sz val="8"/>
            <rFont val="Tahoma"/>
            <family val="2"/>
          </rPr>
          <t xml:space="preserve">
$48.09m</t>
        </r>
      </text>
    </comment>
    <comment ref="L301" authorId="0">
      <text>
        <r>
          <rPr>
            <b/>
            <sz val="8"/>
            <rFont val="Tahoma"/>
            <family val="2"/>
          </rPr>
          <t>Reconnecting:</t>
        </r>
        <r>
          <rPr>
            <sz val="8"/>
            <rFont val="Tahoma"/>
            <family val="2"/>
          </rPr>
          <t xml:space="preserve">
$36.8m</t>
        </r>
      </text>
    </comment>
    <comment ref="P597" authorId="0">
      <text>
        <r>
          <rPr>
            <b/>
            <sz val="8"/>
            <rFont val="Tahoma"/>
            <family val="2"/>
          </rPr>
          <t>Reconnecting:</t>
        </r>
        <r>
          <rPr>
            <sz val="8"/>
            <rFont val="Tahoma"/>
            <family val="2"/>
          </rPr>
          <t xml:space="preserve">
Voters did not approve a sales tax hike in May 2009 (47.7% voted in favor); trying again in May or November 2011</t>
        </r>
      </text>
    </comment>
    <comment ref="N652" authorId="0">
      <text>
        <r>
          <rPr>
            <b/>
            <sz val="8"/>
            <rFont val="Tahoma"/>
            <family val="2"/>
          </rPr>
          <t>Reconnecting:</t>
        </r>
        <r>
          <rPr>
            <sz val="8"/>
            <rFont val="Tahoma"/>
            <family val="2"/>
          </rPr>
          <t xml:space="preserve">
74197-80362</t>
        </r>
      </text>
    </comment>
    <comment ref="V652" authorId="0">
      <text>
        <r>
          <rPr>
            <b/>
            <sz val="8"/>
            <rFont val="Tahoma"/>
            <family val="2"/>
          </rPr>
          <t>Reconnecting:</t>
        </r>
        <r>
          <rPr>
            <sz val="8"/>
            <rFont val="Tahoma"/>
            <family val="2"/>
          </rPr>
          <t xml:space="preserve">
Very Small Starts
</t>
        </r>
      </text>
    </comment>
    <comment ref="V650" authorId="0">
      <text>
        <r>
          <rPr>
            <b/>
            <sz val="8"/>
            <rFont val="Tahoma"/>
            <family val="2"/>
          </rPr>
          <t>Reconnecting:</t>
        </r>
        <r>
          <rPr>
            <sz val="8"/>
            <rFont val="Tahoma"/>
            <family val="2"/>
          </rPr>
          <t xml:space="preserve">
Very Small Starts
</t>
        </r>
      </text>
    </comment>
    <comment ref="V653" authorId="0">
      <text>
        <r>
          <rPr>
            <b/>
            <sz val="8"/>
            <rFont val="Tahoma"/>
            <family val="2"/>
          </rPr>
          <t>Reconnecting:</t>
        </r>
        <r>
          <rPr>
            <sz val="8"/>
            <rFont val="Tahoma"/>
            <family val="2"/>
          </rPr>
          <t xml:space="preserve">
Very Small Starts
</t>
        </r>
      </text>
    </comment>
    <comment ref="U651" authorId="0">
      <text>
        <r>
          <rPr>
            <b/>
            <sz val="8"/>
            <rFont val="Tahoma"/>
            <family val="2"/>
          </rPr>
          <t>Reconnecting:</t>
        </r>
        <r>
          <rPr>
            <sz val="8"/>
            <rFont val="Tahoma"/>
            <family val="2"/>
          </rPr>
          <t xml:space="preserve">
Public Transportation Infrastructure Study</t>
        </r>
      </text>
    </comment>
    <comment ref="U652" authorId="0">
      <text>
        <r>
          <rPr>
            <b/>
            <sz val="8"/>
            <rFont val="Tahoma"/>
            <family val="2"/>
          </rPr>
          <t>Reconnecting:</t>
        </r>
        <r>
          <rPr>
            <sz val="8"/>
            <rFont val="Tahoma"/>
            <family val="2"/>
          </rPr>
          <t xml:space="preserve">
Public Transportation Infrastructure Study</t>
        </r>
      </text>
    </comment>
    <comment ref="U650" authorId="0">
      <text>
        <r>
          <rPr>
            <b/>
            <sz val="8"/>
            <rFont val="Tahoma"/>
            <family val="2"/>
          </rPr>
          <t>Reconnecting:</t>
        </r>
        <r>
          <rPr>
            <sz val="8"/>
            <rFont val="Tahoma"/>
            <family val="2"/>
          </rPr>
          <t xml:space="preserve">
Public Transportation Infrastructure Study</t>
        </r>
      </text>
    </comment>
    <comment ref="U653" authorId="0">
      <text>
        <r>
          <rPr>
            <b/>
            <sz val="8"/>
            <rFont val="Tahoma"/>
            <family val="2"/>
          </rPr>
          <t>Reconnecting:</t>
        </r>
        <r>
          <rPr>
            <sz val="8"/>
            <rFont val="Tahoma"/>
            <family val="2"/>
          </rPr>
          <t xml:space="preserve">
Public Transportation Infrastructure Study</t>
        </r>
      </text>
    </comment>
    <comment ref="V196" authorId="0">
      <text>
        <r>
          <rPr>
            <b/>
            <sz val="8"/>
            <rFont val="Tahoma"/>
            <family val="2"/>
          </rPr>
          <t>Reconnecting:</t>
        </r>
        <r>
          <rPr>
            <sz val="8"/>
            <rFont val="Tahoma"/>
            <family val="2"/>
          </rPr>
          <t xml:space="preserve">
$450m</t>
        </r>
      </text>
    </comment>
    <comment ref="V197" authorId="0">
      <text>
        <r>
          <rPr>
            <b/>
            <sz val="8"/>
            <rFont val="Tahoma"/>
            <family val="2"/>
          </rPr>
          <t>Reconnecting:</t>
        </r>
        <r>
          <rPr>
            <sz val="8"/>
            <rFont val="Tahoma"/>
            <family val="2"/>
          </rPr>
          <t xml:space="preserve">
$450m</t>
        </r>
      </text>
    </comment>
    <comment ref="V198" authorId="0">
      <text>
        <r>
          <rPr>
            <b/>
            <sz val="8"/>
            <rFont val="Tahoma"/>
            <family val="2"/>
          </rPr>
          <t>Reconnecting:</t>
        </r>
        <r>
          <rPr>
            <sz val="8"/>
            <rFont val="Tahoma"/>
            <family val="2"/>
          </rPr>
          <t xml:space="preserve">
$750m</t>
        </r>
      </text>
    </comment>
    <comment ref="K202" authorId="0">
      <text>
        <r>
          <rPr>
            <b/>
            <sz val="8"/>
            <rFont val="Tahoma"/>
            <family val="2"/>
          </rPr>
          <t>Reconnecting:</t>
        </r>
        <r>
          <rPr>
            <sz val="8"/>
            <rFont val="Tahoma"/>
            <family val="2"/>
          </rPr>
          <t xml:space="preserve">
$350m  Possibly LRT
</t>
        </r>
      </text>
    </comment>
    <comment ref="AE5" authorId="1">
      <text>
        <r>
          <rPr>
            <b/>
            <sz val="8"/>
            <rFont val="Tahoma"/>
            <family val="2"/>
          </rPr>
          <t>Elizabeth:</t>
        </r>
        <r>
          <rPr>
            <sz val="8"/>
            <rFont val="Tahoma"/>
            <family val="2"/>
          </rPr>
          <t xml:space="preserve">
MSA (NY, NJ, random part of PA)</t>
        </r>
      </text>
    </comment>
    <comment ref="AE23" authorId="1">
      <text>
        <r>
          <rPr>
            <b/>
            <sz val="8"/>
            <rFont val="Tahoma"/>
            <family val="2"/>
          </rPr>
          <t>Elizabeth:</t>
        </r>
        <r>
          <rPr>
            <sz val="8"/>
            <rFont val="Tahoma"/>
            <family val="2"/>
          </rPr>
          <t xml:space="preserve">
CSA</t>
        </r>
      </text>
    </comment>
    <comment ref="AC94" authorId="1">
      <text>
        <r>
          <rPr>
            <b/>
            <sz val="8"/>
            <rFont val="Tahoma"/>
            <family val="2"/>
          </rPr>
          <t>Elizabeth:</t>
        </r>
        <r>
          <rPr>
            <sz val="8"/>
            <rFont val="Tahoma"/>
            <family val="2"/>
          </rPr>
          <t xml:space="preserve">
CTPP, Tracts, 2000</t>
        </r>
      </text>
    </comment>
    <comment ref="AE94" authorId="1">
      <text>
        <r>
          <rPr>
            <b/>
            <sz val="8"/>
            <rFont val="Tahoma"/>
            <family val="2"/>
          </rPr>
          <t>Elizabeth:</t>
        </r>
        <r>
          <rPr>
            <sz val="8"/>
            <rFont val="Tahoma"/>
            <family val="2"/>
          </rPr>
          <t xml:space="preserve">
MSA, not Baltimore</t>
        </r>
      </text>
    </comment>
    <comment ref="AE98" authorId="1">
      <text>
        <r>
          <rPr>
            <b/>
            <sz val="8"/>
            <rFont val="Tahoma"/>
            <family val="2"/>
          </rPr>
          <t>Elizabeth:</t>
        </r>
        <r>
          <rPr>
            <sz val="8"/>
            <rFont val="Tahoma"/>
            <family val="2"/>
          </rPr>
          <t xml:space="preserve">
Baltimore MSA</t>
        </r>
      </text>
    </comment>
    <comment ref="AC141" authorId="1">
      <text>
        <r>
          <rPr>
            <b/>
            <sz val="8"/>
            <rFont val="Tahoma"/>
            <family val="2"/>
          </rPr>
          <t>Elizabeth:</t>
        </r>
        <r>
          <rPr>
            <sz val="8"/>
            <rFont val="Tahoma"/>
            <family val="2"/>
          </rPr>
          <t xml:space="preserve">
tracts at ctpp only available</t>
        </r>
      </text>
    </comment>
    <comment ref="AE141" authorId="1">
      <text>
        <r>
          <rPr>
            <b/>
            <sz val="8"/>
            <rFont val="Tahoma"/>
            <family val="2"/>
          </rPr>
          <t>Elizabeth:</t>
        </r>
        <r>
          <rPr>
            <sz val="8"/>
            <rFont val="Tahoma"/>
            <family val="2"/>
          </rPr>
          <t xml:space="preserve">
Slightly different geography than 2010 CSA, but honestly, it's by one county, whatevs.</t>
        </r>
      </text>
    </comment>
    <comment ref="AE155" authorId="1">
      <text>
        <r>
          <rPr>
            <b/>
            <sz val="8"/>
            <rFont val="Tahoma"/>
            <family val="2"/>
          </rPr>
          <t>Elizabeth:</t>
        </r>
        <r>
          <rPr>
            <sz val="8"/>
            <rFont val="Tahoma"/>
            <family val="2"/>
          </rPr>
          <t xml:space="preserve">
CSA</t>
        </r>
      </text>
    </comment>
    <comment ref="AE166" authorId="1">
      <text>
        <r>
          <rPr>
            <b/>
            <sz val="8"/>
            <rFont val="Tahoma"/>
            <family val="2"/>
          </rPr>
          <t>Elizabeth:</t>
        </r>
        <r>
          <rPr>
            <sz val="8"/>
            <rFont val="Tahoma"/>
            <family val="2"/>
          </rPr>
          <t xml:space="preserve">
MSA</t>
        </r>
      </text>
    </comment>
    <comment ref="AJ183" authorId="1">
      <text>
        <r>
          <rPr>
            <b/>
            <sz val="8"/>
            <rFont val="Tahoma"/>
            <family val="2"/>
          </rPr>
          <t>Elizabeth:</t>
        </r>
        <r>
          <rPr>
            <sz val="8"/>
            <rFont val="Tahoma"/>
            <family val="2"/>
          </rPr>
          <t xml:space="preserve">
CSA, four states, sigh</t>
        </r>
      </text>
    </comment>
    <comment ref="AJ249" authorId="1">
      <text>
        <r>
          <rPr>
            <b/>
            <sz val="8"/>
            <rFont val="Tahoma"/>
            <family val="2"/>
          </rPr>
          <t>Elizabeth:</t>
        </r>
        <r>
          <rPr>
            <sz val="8"/>
            <rFont val="Tahoma"/>
            <family val="2"/>
          </rPr>
          <t xml:space="preserve">
CSA to include Ann Arbor</t>
        </r>
      </text>
    </comment>
    <comment ref="AJ250" authorId="1">
      <text>
        <r>
          <rPr>
            <b/>
            <sz val="8"/>
            <rFont val="Tahoma"/>
            <family val="2"/>
          </rPr>
          <t>Elizabeth:</t>
        </r>
        <r>
          <rPr>
            <sz val="8"/>
            <rFont val="Tahoma"/>
            <family val="2"/>
          </rPr>
          <t xml:space="preserve">
CSA to include Ann Arbor</t>
        </r>
      </text>
    </comment>
    <comment ref="AE279" authorId="1">
      <text>
        <r>
          <rPr>
            <b/>
            <sz val="8"/>
            <rFont val="Tahoma"/>
            <family val="2"/>
          </rPr>
          <t>Elizabeth:</t>
        </r>
        <r>
          <rPr>
            <sz val="8"/>
            <rFont val="Tahoma"/>
            <family val="2"/>
          </rPr>
          <t xml:space="preserve">
MSA</t>
        </r>
      </text>
    </comment>
    <comment ref="AE338" authorId="1">
      <text>
        <r>
          <rPr>
            <b/>
            <sz val="8"/>
            <rFont val="Tahoma"/>
            <family val="2"/>
          </rPr>
          <t>Elizabeth:</t>
        </r>
        <r>
          <rPr>
            <sz val="8"/>
            <rFont val="Tahoma"/>
            <family val="2"/>
          </rPr>
          <t xml:space="preserve">
CSA to include Boulder</t>
        </r>
      </text>
    </comment>
    <comment ref="AE421" authorId="1">
      <text>
        <r>
          <rPr>
            <b/>
            <sz val="8"/>
            <rFont val="Tahoma"/>
            <family val="2"/>
          </rPr>
          <t>Elizabeth:</t>
        </r>
        <r>
          <rPr>
            <sz val="8"/>
            <rFont val="Tahoma"/>
            <family val="2"/>
          </rPr>
          <t xml:space="preserve">
Used the CSA because the Sunrail Phase II leaves the MSA boundaries.</t>
        </r>
      </text>
    </comment>
    <comment ref="AC466" authorId="1">
      <text>
        <r>
          <rPr>
            <b/>
            <sz val="8"/>
            <rFont val="Tahoma"/>
            <family val="2"/>
          </rPr>
          <t>Elizabeth:</t>
        </r>
        <r>
          <rPr>
            <sz val="8"/>
            <rFont val="Tahoma"/>
            <family val="2"/>
          </rPr>
          <t xml:space="preserve">
Included in these numbers are the Starter Section stations.</t>
        </r>
      </text>
    </comment>
    <comment ref="AJ468" authorId="1">
      <text>
        <r>
          <rPr>
            <b/>
            <sz val="8"/>
            <rFont val="Tahoma"/>
            <family val="2"/>
          </rPr>
          <t>Elizabeth:</t>
        </r>
        <r>
          <rPr>
            <sz val="8"/>
            <rFont val="Tahoma"/>
            <family val="2"/>
          </rPr>
          <t xml:space="preserve">
Used CSA for Charlotte because North Line went out of MSA boundaries.</t>
        </r>
      </text>
    </comment>
    <comment ref="AE483" authorId="1">
      <text>
        <r>
          <rPr>
            <b/>
            <sz val="8"/>
            <rFont val="Tahoma"/>
            <family val="2"/>
          </rPr>
          <t>Elizabeth:</t>
        </r>
        <r>
          <rPr>
            <sz val="8"/>
            <rFont val="Tahoma"/>
            <family val="2"/>
          </rPr>
          <t xml:space="preserve">
MSA</t>
        </r>
      </text>
    </comment>
    <comment ref="AJ535" authorId="1">
      <text>
        <r>
          <rPr>
            <b/>
            <sz val="8"/>
            <rFont val="Tahoma"/>
            <family val="2"/>
          </rPr>
          <t>Elizabeth:</t>
        </r>
        <r>
          <rPr>
            <sz val="8"/>
            <rFont val="Tahoma"/>
            <family val="2"/>
          </rPr>
          <t xml:space="preserve">
I did the Milwaukee CSA plus Kenosha County.  Normally Kenosha is in the Chicago CSA, but this made more sense in context of the lines we're looking at.</t>
        </r>
      </text>
    </comment>
    <comment ref="AJ537" authorId="1">
      <text>
        <r>
          <rPr>
            <b/>
            <sz val="8"/>
            <rFont val="Tahoma"/>
            <family val="2"/>
          </rPr>
          <t>Elizabeth:</t>
        </r>
        <r>
          <rPr>
            <sz val="8"/>
            <rFont val="Tahoma"/>
            <family val="2"/>
          </rPr>
          <t xml:space="preserve">
I did the Milwaukee CSA plus Kenosha County.  Normally Kenosha is in the Chicago CSA, but this made more sense in context of the lines we're looking at.</t>
        </r>
      </text>
    </comment>
    <comment ref="AJ543" authorId="1">
      <text>
        <r>
          <rPr>
            <b/>
            <sz val="8"/>
            <rFont val="Tahoma"/>
            <family val="2"/>
          </rPr>
          <t>Elizabeth:</t>
        </r>
        <r>
          <rPr>
            <sz val="8"/>
            <rFont val="Tahoma"/>
            <family val="2"/>
          </rPr>
          <t xml:space="preserve">
CSA of SLC + MSA of Provo</t>
        </r>
      </text>
    </comment>
    <comment ref="AE714" authorId="1">
      <text>
        <r>
          <rPr>
            <b/>
            <sz val="8"/>
            <rFont val="Tahoma"/>
            <family val="2"/>
          </rPr>
          <t>Elizabeth:</t>
        </r>
        <r>
          <rPr>
            <sz val="8"/>
            <rFont val="Tahoma"/>
            <family val="2"/>
          </rPr>
          <t xml:space="preserve">
CSA + Lancaster, PA CBSA because the rail goes into both….</t>
        </r>
      </text>
    </comment>
    <comment ref="AE758" authorId="1">
      <text>
        <r>
          <rPr>
            <b/>
            <sz val="8"/>
            <rFont val="Tahoma"/>
            <family val="2"/>
          </rPr>
          <t>Elizabeth:</t>
        </r>
        <r>
          <rPr>
            <sz val="8"/>
            <rFont val="Tahoma"/>
            <family val="2"/>
          </rPr>
          <t xml:space="preserve">
This is the Salinas MSA, but should it be part of the Bay Area, given that the transit is a Bay Area transit system?</t>
        </r>
      </text>
    </comment>
    <comment ref="K204" authorId="0">
      <text>
        <r>
          <rPr>
            <b/>
            <sz val="8"/>
            <rFont val="Tahoma"/>
            <family val="2"/>
          </rPr>
          <t>Reconnecting:</t>
        </r>
        <r>
          <rPr>
            <sz val="8"/>
            <rFont val="Tahoma"/>
            <family val="2"/>
          </rPr>
          <t xml:space="preserve">
$50
</t>
        </r>
      </text>
    </comment>
    <comment ref="K201" authorId="0">
      <text>
        <r>
          <rPr>
            <b/>
            <sz val="8"/>
            <rFont val="Tahoma"/>
            <family val="2"/>
          </rPr>
          <t>Reconnecting:</t>
        </r>
        <r>
          <rPr>
            <sz val="8"/>
            <rFont val="Tahoma"/>
            <family val="2"/>
          </rPr>
          <t xml:space="preserve">
$1,080m</t>
        </r>
      </text>
    </comment>
    <comment ref="V269" authorId="0">
      <text>
        <r>
          <rPr>
            <b/>
            <sz val="8"/>
            <rFont val="Tahoma"/>
            <family val="2"/>
          </rPr>
          <t>Reconnecting:</t>
        </r>
        <r>
          <rPr>
            <sz val="8"/>
            <rFont val="Tahoma"/>
            <family val="2"/>
          </rPr>
          <t xml:space="preserve">
Small Starts</t>
        </r>
      </text>
    </comment>
    <comment ref="V281" authorId="0">
      <text>
        <r>
          <rPr>
            <b/>
            <sz val="8"/>
            <rFont val="Tahoma"/>
            <family val="2"/>
          </rPr>
          <t>Reconnecting:</t>
        </r>
        <r>
          <rPr>
            <sz val="8"/>
            <rFont val="Tahoma"/>
            <family val="2"/>
          </rPr>
          <t xml:space="preserve">
Small Starts
</t>
        </r>
      </text>
    </comment>
    <comment ref="V295" authorId="0">
      <text>
        <r>
          <rPr>
            <b/>
            <sz val="8"/>
            <rFont val="Tahoma"/>
            <family val="2"/>
          </rPr>
          <t>Reconnecting:</t>
        </r>
        <r>
          <rPr>
            <sz val="8"/>
            <rFont val="Tahoma"/>
            <family val="2"/>
          </rPr>
          <t xml:space="preserve">
Small Starts
</t>
        </r>
      </text>
    </comment>
    <comment ref="V297" authorId="0">
      <text>
        <r>
          <rPr>
            <b/>
            <sz val="8"/>
            <rFont val="Tahoma"/>
            <family val="2"/>
          </rPr>
          <t>Reconnecting:</t>
        </r>
        <r>
          <rPr>
            <sz val="8"/>
            <rFont val="Tahoma"/>
            <family val="2"/>
          </rPr>
          <t xml:space="preserve">
Small Starts
</t>
        </r>
      </text>
    </comment>
    <comment ref="V298" authorId="0">
      <text>
        <r>
          <rPr>
            <b/>
            <sz val="8"/>
            <rFont val="Tahoma"/>
            <family val="2"/>
          </rPr>
          <t>Reconnecting:</t>
        </r>
        <r>
          <rPr>
            <sz val="8"/>
            <rFont val="Tahoma"/>
            <family val="2"/>
          </rPr>
          <t xml:space="preserve">
Small Starts
</t>
        </r>
      </text>
    </comment>
    <comment ref="V301" authorId="0">
      <text>
        <r>
          <rPr>
            <b/>
            <sz val="8"/>
            <rFont val="Tahoma"/>
            <family val="2"/>
          </rPr>
          <t>Reconnecting:</t>
        </r>
        <r>
          <rPr>
            <sz val="8"/>
            <rFont val="Tahoma"/>
            <family val="2"/>
          </rPr>
          <t xml:space="preserve">
Small Starts
</t>
        </r>
      </text>
    </comment>
    <comment ref="V299" authorId="0">
      <text>
        <r>
          <rPr>
            <b/>
            <sz val="8"/>
            <rFont val="Tahoma"/>
            <family val="2"/>
          </rPr>
          <t>Reconnecting:</t>
        </r>
        <r>
          <rPr>
            <sz val="8"/>
            <rFont val="Tahoma"/>
            <family val="2"/>
          </rPr>
          <t xml:space="preserve">
Small Starts
</t>
        </r>
      </text>
    </comment>
    <comment ref="V300" authorId="0">
      <text>
        <r>
          <rPr>
            <b/>
            <sz val="8"/>
            <rFont val="Tahoma"/>
            <family val="2"/>
          </rPr>
          <t>Reconnecting:</t>
        </r>
        <r>
          <rPr>
            <sz val="8"/>
            <rFont val="Tahoma"/>
            <family val="2"/>
          </rPr>
          <t xml:space="preserve">
Small Starts
</t>
        </r>
      </text>
    </comment>
    <comment ref="V302" authorId="0">
      <text>
        <r>
          <rPr>
            <b/>
            <sz val="8"/>
            <rFont val="Tahoma"/>
            <family val="2"/>
          </rPr>
          <t>Reconnecting:</t>
        </r>
        <r>
          <rPr>
            <sz val="8"/>
            <rFont val="Tahoma"/>
            <family val="2"/>
          </rPr>
          <t xml:space="preserve">
Small Starts
</t>
        </r>
      </text>
    </comment>
    <comment ref="V463" authorId="0">
      <text>
        <r>
          <rPr>
            <b/>
            <sz val="8"/>
            <rFont val="Tahoma"/>
            <family val="2"/>
          </rPr>
          <t>Reconnecting:</t>
        </r>
        <r>
          <rPr>
            <sz val="8"/>
            <rFont val="Tahoma"/>
            <family val="2"/>
          </rPr>
          <t xml:space="preserve">
Stimulus Funding</t>
        </r>
      </text>
    </comment>
    <comment ref="V507" authorId="0">
      <text>
        <r>
          <rPr>
            <b/>
            <sz val="8"/>
            <rFont val="Tahoma"/>
            <family val="2"/>
          </rPr>
          <t>Reconnecting:</t>
        </r>
        <r>
          <rPr>
            <sz val="8"/>
            <rFont val="Tahoma"/>
            <family val="2"/>
          </rPr>
          <t xml:space="preserve">
Small Starts
</t>
        </r>
      </text>
    </comment>
    <comment ref="V508" authorId="0">
      <text>
        <r>
          <rPr>
            <b/>
            <sz val="8"/>
            <rFont val="Tahoma"/>
            <family val="2"/>
          </rPr>
          <t>Reconnecting:</t>
        </r>
        <r>
          <rPr>
            <sz val="8"/>
            <rFont val="Tahoma"/>
            <family val="2"/>
          </rPr>
          <t xml:space="preserve">
Small Starts
</t>
        </r>
      </text>
    </comment>
    <comment ref="V522" authorId="0">
      <text>
        <r>
          <rPr>
            <b/>
            <sz val="8"/>
            <rFont val="Tahoma"/>
            <family val="2"/>
          </rPr>
          <t>Reconnecting:</t>
        </r>
        <r>
          <rPr>
            <sz val="8"/>
            <rFont val="Tahoma"/>
            <family val="2"/>
          </rPr>
          <t xml:space="preserve">
Very Small Starts
</t>
        </r>
      </text>
    </comment>
    <comment ref="V597" authorId="0">
      <text>
        <r>
          <rPr>
            <b/>
            <sz val="8"/>
            <rFont val="Tahoma"/>
            <family val="2"/>
          </rPr>
          <t>Reconnecting:</t>
        </r>
        <r>
          <rPr>
            <sz val="8"/>
            <rFont val="Tahoma"/>
            <family val="2"/>
          </rPr>
          <t xml:space="preserve">
Very Small Starts
</t>
        </r>
      </text>
    </comment>
    <comment ref="U581" authorId="0">
      <text>
        <r>
          <rPr>
            <b/>
            <sz val="8"/>
            <rFont val="Tahoma"/>
            <family val="2"/>
          </rPr>
          <t>Reconnecting:</t>
        </r>
        <r>
          <rPr>
            <sz val="8"/>
            <rFont val="Tahoma"/>
            <family val="2"/>
          </rPr>
          <t xml:space="preserve">
(fiscally unconstrained, therefore not in LRTP)</t>
        </r>
      </text>
    </comment>
    <comment ref="U582" authorId="0">
      <text>
        <r>
          <rPr>
            <b/>
            <sz val="8"/>
            <rFont val="Tahoma"/>
            <family val="2"/>
          </rPr>
          <t>Reconnecting:</t>
        </r>
        <r>
          <rPr>
            <sz val="8"/>
            <rFont val="Tahoma"/>
            <family val="2"/>
          </rPr>
          <t xml:space="preserve">
(fiscally unconstrained, therefore not in LRTP)</t>
        </r>
      </text>
    </comment>
    <comment ref="U583" authorId="0">
      <text>
        <r>
          <rPr>
            <b/>
            <sz val="8"/>
            <rFont val="Tahoma"/>
            <family val="2"/>
          </rPr>
          <t>Reconnecting:</t>
        </r>
        <r>
          <rPr>
            <sz val="8"/>
            <rFont val="Tahoma"/>
            <family val="2"/>
          </rPr>
          <t xml:space="preserve">
(fiscally unconstrained, therefore not in LRTP)</t>
        </r>
      </text>
    </comment>
    <comment ref="U584" authorId="0">
      <text>
        <r>
          <rPr>
            <b/>
            <sz val="8"/>
            <rFont val="Tahoma"/>
            <family val="2"/>
          </rPr>
          <t>Reconnecting:</t>
        </r>
        <r>
          <rPr>
            <sz val="8"/>
            <rFont val="Tahoma"/>
            <family val="2"/>
          </rPr>
          <t xml:space="preserve">
(fiscally unconstrained, therefore not in LRTP)</t>
        </r>
      </text>
    </comment>
    <comment ref="U585" authorId="0">
      <text>
        <r>
          <rPr>
            <b/>
            <sz val="8"/>
            <rFont val="Tahoma"/>
            <family val="2"/>
          </rPr>
          <t>Reconnecting:</t>
        </r>
        <r>
          <rPr>
            <sz val="8"/>
            <rFont val="Tahoma"/>
            <family val="2"/>
          </rPr>
          <t xml:space="preserve">
(fiscally unconstrained, therefore not in LRTP)</t>
        </r>
      </text>
    </comment>
    <comment ref="U586" authorId="0">
      <text>
        <r>
          <rPr>
            <b/>
            <sz val="8"/>
            <rFont val="Tahoma"/>
            <family val="2"/>
          </rPr>
          <t>Reconnecting:</t>
        </r>
        <r>
          <rPr>
            <sz val="8"/>
            <rFont val="Tahoma"/>
            <family val="2"/>
          </rPr>
          <t xml:space="preserve">
(fiscally unconstrained, therefore not in LRTP)</t>
        </r>
      </text>
    </comment>
    <comment ref="U587" authorId="0">
      <text>
        <r>
          <rPr>
            <b/>
            <sz val="8"/>
            <rFont val="Tahoma"/>
            <family val="2"/>
          </rPr>
          <t>Reconnecting:</t>
        </r>
        <r>
          <rPr>
            <sz val="8"/>
            <rFont val="Tahoma"/>
            <family val="2"/>
          </rPr>
          <t xml:space="preserve">
(fiscally unconstrained, therefore not in LRTP)</t>
        </r>
      </text>
    </comment>
    <comment ref="T610" authorId="0">
      <text>
        <r>
          <rPr>
            <b/>
            <sz val="8"/>
            <rFont val="Tahoma"/>
            <family val="2"/>
          </rPr>
          <t>Reconnecting:</t>
        </r>
        <r>
          <rPr>
            <sz val="8"/>
            <rFont val="Tahoma"/>
            <family val="2"/>
          </rPr>
          <t xml:space="preserve">
GO Metro (Central Oklahoma Transportation &amp; Parking Authority (COTPA))</t>
        </r>
      </text>
    </comment>
    <comment ref="V630" authorId="0">
      <text>
        <r>
          <rPr>
            <b/>
            <sz val="8"/>
            <rFont val="Tahoma"/>
            <family val="2"/>
          </rPr>
          <t>Reconnecting:</t>
        </r>
        <r>
          <rPr>
            <sz val="8"/>
            <rFont val="Tahoma"/>
            <family val="2"/>
          </rPr>
          <t xml:space="preserve">
Yes 75 (alltogether)</t>
        </r>
      </text>
    </comment>
    <comment ref="V631" authorId="0">
      <text>
        <r>
          <rPr>
            <b/>
            <sz val="8"/>
            <rFont val="Tahoma"/>
            <family val="2"/>
          </rPr>
          <t>Reconnecting:</t>
        </r>
        <r>
          <rPr>
            <sz val="8"/>
            <rFont val="Tahoma"/>
            <family val="2"/>
          </rPr>
          <t xml:space="preserve">
Yes 75 (alltogether)</t>
        </r>
      </text>
    </comment>
    <comment ref="V691" authorId="0">
      <text>
        <r>
          <rPr>
            <b/>
            <sz val="8"/>
            <rFont val="Tahoma"/>
            <family val="2"/>
          </rPr>
          <t>Reconnecting:</t>
        </r>
        <r>
          <rPr>
            <sz val="8"/>
            <rFont val="Tahoma"/>
            <family val="2"/>
          </rPr>
          <t xml:space="preserve">
Small Starts
</t>
        </r>
      </text>
    </comment>
    <comment ref="P146" authorId="0">
      <text>
        <r>
          <rPr>
            <b/>
            <sz val="8"/>
            <rFont val="Tahoma"/>
            <family val="2"/>
          </rPr>
          <t>Reconnecting:</t>
        </r>
        <r>
          <rPr>
            <sz val="8"/>
            <rFont val="Tahoma"/>
            <family val="2"/>
          </rPr>
          <t xml:space="preserve">
TIGER Funded</t>
        </r>
      </text>
    </comment>
    <comment ref="AE195" authorId="1">
      <text>
        <r>
          <rPr>
            <b/>
            <sz val="8"/>
            <rFont val="Tahoma"/>
            <family val="2"/>
          </rPr>
          <t>Elizabeth:</t>
        </r>
        <r>
          <rPr>
            <sz val="8"/>
            <rFont val="Tahoma"/>
            <family val="2"/>
          </rPr>
          <t xml:space="preserve">
MSA
</t>
        </r>
      </text>
    </comment>
    <comment ref="V310" authorId="0">
      <text>
        <r>
          <rPr>
            <b/>
            <sz val="8"/>
            <rFont val="Tahoma"/>
            <family val="2"/>
          </rPr>
          <t>Reconnecting:</t>
        </r>
        <r>
          <rPr>
            <sz val="8"/>
            <rFont val="Tahoma"/>
            <family val="2"/>
          </rPr>
          <t xml:space="preserve">
Small Starts</t>
        </r>
      </text>
    </comment>
    <comment ref="V321" authorId="0">
      <text>
        <r>
          <rPr>
            <b/>
            <sz val="8"/>
            <rFont val="Tahoma"/>
            <family val="2"/>
          </rPr>
          <t>Reconnecting:</t>
        </r>
        <r>
          <rPr>
            <sz val="8"/>
            <rFont val="Tahoma"/>
            <family val="2"/>
          </rPr>
          <t xml:space="preserve">
Small Starts</t>
        </r>
      </text>
    </comment>
    <comment ref="E528" authorId="0">
      <text>
        <r>
          <rPr>
            <b/>
            <sz val="8"/>
            <rFont val="Tahoma"/>
            <family val="2"/>
          </rPr>
          <t>Reconnecting:</t>
        </r>
        <r>
          <rPr>
            <sz val="8"/>
            <rFont val="Tahoma"/>
            <family val="2"/>
          </rPr>
          <t xml:space="preserve">
Awaiting Data from Las Vegas</t>
        </r>
      </text>
    </comment>
    <comment ref="I31" authorId="0">
      <text>
        <r>
          <rPr>
            <b/>
            <sz val="8"/>
            <rFont val="Tahoma"/>
            <family val="2"/>
          </rPr>
          <t>Reconnecting:</t>
        </r>
        <r>
          <rPr>
            <sz val="8"/>
            <rFont val="Tahoma"/>
            <family val="2"/>
          </rPr>
          <t xml:space="preserve">
FEIS/EIR</t>
        </r>
      </text>
    </comment>
  </commentList>
</comments>
</file>

<file path=xl/sharedStrings.xml><?xml version="1.0" encoding="utf-8"?>
<sst xmlns="http://schemas.openxmlformats.org/spreadsheetml/2006/main" count="11885" uniqueCount="2203">
  <si>
    <t xml:space="preserve">Ms. Khalilah Ffrench </t>
  </si>
  <si>
    <t>Oakland Park Blvd Corridor (E/W)</t>
  </si>
  <si>
    <t>Broward County</t>
  </si>
  <si>
    <t>SFRTA</t>
  </si>
  <si>
    <t>Glades Road Corridor</t>
  </si>
  <si>
    <t xml:space="preserve">Central Palm Beach County Transportation Corridor </t>
  </si>
  <si>
    <t>Joe Qunity</t>
  </si>
  <si>
    <t>Sunport Airport/Seaport People Mover</t>
  </si>
  <si>
    <t>Airport</t>
  </si>
  <si>
    <t>Miami Beach Light Rail Extension</t>
  </si>
  <si>
    <t>Region: All Workers</t>
  </si>
  <si>
    <t>Line: All households near stations</t>
  </si>
  <si>
    <t>Region: All households</t>
  </si>
  <si>
    <t>% Households in Region</t>
  </si>
  <si>
    <t>Galveston</t>
  </si>
  <si>
    <t>Streetcar Extension to Stewart Beach</t>
  </si>
  <si>
    <t>Cottonbelt Line</t>
  </si>
  <si>
    <t>John Adler</t>
  </si>
  <si>
    <t>Transit Now</t>
  </si>
  <si>
    <t>Phong Diep</t>
  </si>
  <si>
    <t>Tracy Bower</t>
  </si>
  <si>
    <t>Map Pg 22</t>
  </si>
  <si>
    <t>Monorail Extension</t>
  </si>
  <si>
    <t xml:space="preserve">Pittsburgh Community Reinvestment Group
</t>
  </si>
  <si>
    <t>Downtown Pittsburgh to Oakland Connector</t>
  </si>
  <si>
    <t>Allegheny Riverfront Green Boulevard</t>
  </si>
  <si>
    <t>Pittsburgh Redevelopment Agency</t>
  </si>
  <si>
    <t>Lena Andrews</t>
  </si>
  <si>
    <t>Redevelopment Authority</t>
  </si>
  <si>
    <t>Allegheny Valley Commuter Rail: Downtown Pittsburgh to Arnold/New Kensington</t>
  </si>
  <si>
    <t>Westmoreland Transit Study</t>
  </si>
  <si>
    <t>pg 62</t>
  </si>
  <si>
    <t>P3, FTA, State</t>
  </si>
  <si>
    <t>Bob Ardolino</t>
  </si>
  <si>
    <t>Urban Innovations</t>
  </si>
  <si>
    <t>Norfolk Southern Commuter Rail</t>
  </si>
  <si>
    <t>pg 68</t>
  </si>
  <si>
    <t>East Busway Extension: Swissvale to East Pittsburgh or Monroeville</t>
  </si>
  <si>
    <t>Mon Valley (downtown Pittsburgh McKeesport and Etna to)</t>
  </si>
  <si>
    <t>pg 25</t>
  </si>
  <si>
    <t>Airport Connector</t>
  </si>
  <si>
    <t>2003 Airport study</t>
  </si>
  <si>
    <t>20-22</t>
  </si>
  <si>
    <t>Parkway West (Expand West Busway)</t>
  </si>
  <si>
    <t>Karen Clawson</t>
  </si>
  <si>
    <t>Mid-America Regional Council</t>
  </si>
  <si>
    <t>Fredricksburg Road BRT (VIA Primo)</t>
  </si>
  <si>
    <t>"mixed flow" BRT</t>
  </si>
  <si>
    <t>SmartWaySA</t>
  </si>
  <si>
    <t>Federal + local</t>
  </si>
  <si>
    <t>VIA Operating budget</t>
  </si>
  <si>
    <t>North-south between Southtown and Midtown</t>
  </si>
  <si>
    <t>pg 68-74</t>
  </si>
  <si>
    <t>2.1-2.8</t>
  </si>
  <si>
    <t>East-west between EastTown on Commerce and Cattleman Square</t>
  </si>
  <si>
    <t>2.1-2.9</t>
  </si>
  <si>
    <t>More in LPA</t>
  </si>
  <si>
    <t>pg 5</t>
  </si>
  <si>
    <t xml:space="preserve"> Dan Casanova</t>
  </si>
  <si>
    <t>KRM (Kenosha-Racine-Milwaukee Commuter Link)</t>
  </si>
  <si>
    <t>Southeastern Regional Transit Authority</t>
  </si>
  <si>
    <t>More in New Starts App.</t>
  </si>
  <si>
    <t>pg 8</t>
  </si>
  <si>
    <t>pg 154</t>
  </si>
  <si>
    <t>pg 159-162</t>
  </si>
  <si>
    <t>Kenneth R. Yunker, PE</t>
  </si>
  <si>
    <t>Southeastern Regional Transit Authority (SERTA)</t>
  </si>
  <si>
    <t>T2 Light Rail</t>
  </si>
  <si>
    <t>Jean Grant</t>
  </si>
  <si>
    <t xml:space="preserve">TARC </t>
  </si>
  <si>
    <t>KIPDA</t>
  </si>
  <si>
    <t>1 to 4</t>
  </si>
  <si>
    <t>Anchorage to LaGrange</t>
  </si>
  <si>
    <t>25-40</t>
  </si>
  <si>
    <t>2020 Commuter Project</t>
  </si>
  <si>
    <t>David M. Trowbridge</t>
  </si>
  <si>
    <t>Streetcar/BRT</t>
  </si>
  <si>
    <t>None (Future Rail, Rapid Bus)</t>
  </si>
  <si>
    <t>PACTSPLAN</t>
  </si>
  <si>
    <t>NIRCC</t>
  </si>
  <si>
    <t>CCDC</t>
  </si>
  <si>
    <t>Mike Hall</t>
  </si>
  <si>
    <t>Mobile MPO</t>
  </si>
  <si>
    <t>SWFLMPO</t>
  </si>
  <si>
    <t>Planning Four Rapid Bus Corridors</t>
  </si>
  <si>
    <t>CMPDD</t>
  </si>
  <si>
    <t>MACOG</t>
  </si>
  <si>
    <t>HSVCITY</t>
  </si>
  <si>
    <t>Luzerne Co</t>
  </si>
  <si>
    <t>Lafayette MPO</t>
  </si>
  <si>
    <t>City of Augusta</t>
  </si>
  <si>
    <t>St. Lucie TPO</t>
  </si>
  <si>
    <t>Streetcar idea out there</t>
  </si>
  <si>
    <t>Space Coast TPO</t>
  </si>
  <si>
    <t>YAMPO</t>
  </si>
  <si>
    <t>Tri-County MPO</t>
  </si>
  <si>
    <t>Stan COG</t>
  </si>
  <si>
    <t>Not yet determined</t>
  </si>
  <si>
    <t>Alan Patashnick</t>
  </si>
  <si>
    <t>Philbert Wong</t>
  </si>
  <si>
    <t>6.9 or 9.3</t>
  </si>
  <si>
    <t>Kimberly Yu</t>
  </si>
  <si>
    <t>Measure R, State Traffic Congestion Relief (TCR) Program, Prop C</t>
  </si>
  <si>
    <t>Walt Davis</t>
  </si>
  <si>
    <t>2015-28</t>
  </si>
  <si>
    <t>Roderick Diaz</t>
  </si>
  <si>
    <t>Corey Zelmer</t>
  </si>
  <si>
    <t>Randy Lamm</t>
  </si>
  <si>
    <t>Measure R, FTA New Starts, other State and Local</t>
  </si>
  <si>
    <t>7M</t>
  </si>
  <si>
    <t>Laura Cornejo</t>
  </si>
  <si>
    <t>Federal Very small Starts/Local</t>
  </si>
  <si>
    <t>This is enhancement to existing service with bus lanes</t>
  </si>
  <si>
    <t>Matha Butler</t>
  </si>
  <si>
    <t>80-100%</t>
  </si>
  <si>
    <t>Greg Nord</t>
  </si>
  <si>
    <t>Bardstown Road</t>
  </si>
  <si>
    <t>Clarksville-New Albany</t>
  </si>
  <si>
    <t>Dixie Highway / Southwest</t>
  </si>
  <si>
    <t>Frankfort - Shelbyville Avenue</t>
  </si>
  <si>
    <t>South Central</t>
  </si>
  <si>
    <t>Southeast</t>
  </si>
  <si>
    <t>Also FTA</t>
  </si>
  <si>
    <t>pg 131</t>
  </si>
  <si>
    <t>System Redesign</t>
  </si>
  <si>
    <t>New Starts, FDOT, JTA Local</t>
  </si>
  <si>
    <t>Only 2.22 miles of exclusive busway.</t>
  </si>
  <si>
    <t>pg 85-91</t>
  </si>
  <si>
    <t>pg 92-96</t>
  </si>
  <si>
    <t>pg 85-92</t>
  </si>
  <si>
    <t>pg 92-97</t>
  </si>
  <si>
    <t>pg 85-93</t>
  </si>
  <si>
    <t>pg 92-98</t>
  </si>
  <si>
    <t>Applying for FTA money to do AA.</t>
  </si>
  <si>
    <t>pg 28</t>
  </si>
  <si>
    <t>Maureen Lawrence</t>
  </si>
  <si>
    <t>Hartford East Busway (Manchester Vernon Busway)</t>
  </si>
  <si>
    <t>Federal TIGER grant</t>
  </si>
  <si>
    <t>Stefan Marks (operating)</t>
  </si>
  <si>
    <t>Bonding</t>
  </si>
  <si>
    <t>Rob Chappell (capital)</t>
  </si>
  <si>
    <t>federal rail modernization formula funds, bonding, other federal funds</t>
  </si>
  <si>
    <t>Came out of parking study</t>
  </si>
  <si>
    <t>Created with Assistance from the Rockefeller Foundation</t>
  </si>
  <si>
    <t>Maintenance Needs</t>
  </si>
  <si>
    <t>Big Plans No Money</t>
  </si>
  <si>
    <t>Big Plans, Little Money</t>
  </si>
  <si>
    <t>Regional Transit and Land Use Connections</t>
  </si>
  <si>
    <t>Miami Beach</t>
  </si>
  <si>
    <t>Kendall Drive BRT</t>
  </si>
  <si>
    <t>Miami-Dade</t>
  </si>
  <si>
    <t>Wilson Fernandez</t>
  </si>
  <si>
    <t>MPO</t>
  </si>
  <si>
    <t>2014/2015</t>
  </si>
  <si>
    <t>Private (M1), 5307, State match</t>
  </si>
  <si>
    <t>MDOT, DDOT</t>
  </si>
  <si>
    <t>Tim Roseboom</t>
  </si>
  <si>
    <t>City of Detroit</t>
  </si>
  <si>
    <t>AA info</t>
  </si>
  <si>
    <t>Carmine Palombo</t>
  </si>
  <si>
    <t>Ann Arbor Wally Line (Washtenaw-Livingston commuter rail service from Howell to Ann Arbor)</t>
  </si>
  <si>
    <t>Hidalgo Co CRD</t>
  </si>
  <si>
    <t>TMACOG</t>
  </si>
  <si>
    <t>Downtown Circulator</t>
  </si>
  <si>
    <t>City of El Paso</t>
  </si>
  <si>
    <t>SMTCMPO</t>
  </si>
  <si>
    <t>OTO</t>
  </si>
  <si>
    <t>Lex MPO</t>
  </si>
  <si>
    <t>Future Dedicated Lane Bus</t>
  </si>
  <si>
    <t>SJCOG</t>
  </si>
  <si>
    <t>Central Valley Rail Service</t>
  </si>
  <si>
    <t>Rapid Bus Project Phases</t>
  </si>
  <si>
    <t>Rapid Routes</t>
  </si>
  <si>
    <t>Eastgate COG</t>
  </si>
  <si>
    <t>Corridor Two</t>
  </si>
  <si>
    <t>TCRPC</t>
  </si>
  <si>
    <t>Capital Red Rose Corridor (Corridor One)</t>
  </si>
  <si>
    <t>Corridor 3,4,5</t>
  </si>
  <si>
    <t>BCDCOG</t>
  </si>
  <si>
    <t>None (Streetcar Expansion, BRT Future)</t>
  </si>
  <si>
    <t>WAMPOKS</t>
  </si>
  <si>
    <t>None (Rapid Bus, Streetcar Plans)</t>
  </si>
  <si>
    <t>DMAMPO</t>
  </si>
  <si>
    <t>Transport 2020</t>
  </si>
  <si>
    <t>Peoria-Canton</t>
  </si>
  <si>
    <t>Salinas</t>
  </si>
  <si>
    <t>Canton-Massillon</t>
  </si>
  <si>
    <t>Santa Barbara-Santa Maria-Goleta</t>
  </si>
  <si>
    <t>Salem</t>
  </si>
  <si>
    <t>OR</t>
  </si>
  <si>
    <t>Macon-Warner Robins-Fort Valley</t>
  </si>
  <si>
    <t>Scan of National Fixed Guideway Projects</t>
  </si>
  <si>
    <t>% Complete</t>
  </si>
  <si>
    <t>Local Contact</t>
  </si>
  <si>
    <t>TX</t>
  </si>
  <si>
    <t>Houston Metro</t>
  </si>
  <si>
    <t>East End Line</t>
  </si>
  <si>
    <t>Light Rail</t>
  </si>
  <si>
    <t>Construction</t>
  </si>
  <si>
    <t>Projected Ridership</t>
  </si>
  <si>
    <t>Agency</t>
  </si>
  <si>
    <t>Linda Trevino</t>
  </si>
  <si>
    <t>Metro Solutions</t>
  </si>
  <si>
    <t>Regional Plan Connected To</t>
  </si>
  <si>
    <t>North Line</t>
  </si>
  <si>
    <t>Southeast Line</t>
  </si>
  <si>
    <t>University Line</t>
  </si>
  <si>
    <t>Uptown Line</t>
  </si>
  <si>
    <t>Distance (Miles)</t>
  </si>
  <si>
    <t>HGAC</t>
  </si>
  <si>
    <t>Commuter Rail</t>
  </si>
  <si>
    <t>Westpark</t>
  </si>
  <si>
    <t>Hardy Toll Road</t>
  </si>
  <si>
    <t>US 290/Eureka</t>
  </si>
  <si>
    <t>US 90A Glidden</t>
  </si>
  <si>
    <t>Regional CR Plan</t>
  </si>
  <si>
    <t>SE Transit Center --&gt; Medical Center</t>
  </si>
  <si>
    <t>Feasibility</t>
  </si>
  <si>
    <t>Mary Lou Maynes</t>
  </si>
  <si>
    <t>Turned down for new starts</t>
  </si>
  <si>
    <t>Pg 7-2</t>
  </si>
  <si>
    <t>Pg 7-4</t>
  </si>
  <si>
    <t>Projected Opening Date</t>
  </si>
  <si>
    <t>Phasing due to lack of funding</t>
  </si>
  <si>
    <t>Downtown Nantomas Airport (DNA)</t>
  </si>
  <si>
    <t>DNA MOS 1</t>
  </si>
  <si>
    <t>Program EIR</t>
  </si>
  <si>
    <t>Jo Noble</t>
  </si>
  <si>
    <t>Pg 2-17</t>
  </si>
  <si>
    <t>Pg A-156</t>
  </si>
  <si>
    <t>TIF &amp; Traditional</t>
  </si>
  <si>
    <t>Maureen Daly-Pascoe</t>
  </si>
  <si>
    <t>City of West Sac</t>
  </si>
  <si>
    <t>F EIR</t>
  </si>
  <si>
    <t>Map pg ES-1</t>
  </si>
  <si>
    <t>New/Small Starts Funds</t>
  </si>
  <si>
    <t>2030 TCSP</t>
  </si>
  <si>
    <t>Starter project under construction</t>
  </si>
  <si>
    <t xml:space="preserve">Center City Streetcar </t>
  </si>
  <si>
    <t>Center City Starter Section</t>
  </si>
  <si>
    <t>Pg A-162</t>
  </si>
  <si>
    <t>Payroll Tax</t>
  </si>
  <si>
    <t>Map pg 40</t>
  </si>
  <si>
    <t>Broadway/Weidler</t>
  </si>
  <si>
    <t>MLK Jr. Loop Closure</t>
  </si>
  <si>
    <t>18-19th/Burnside Couch/Sandy</t>
  </si>
  <si>
    <t>Tacoma Street Extension</t>
  </si>
  <si>
    <t>Columbia/Jefferson to Hawthorne</t>
  </si>
  <si>
    <t>102nd Ave/Gateway Circulator</t>
  </si>
  <si>
    <t>Map Pg 56</t>
  </si>
  <si>
    <t>More Detail</t>
  </si>
  <si>
    <t>Los Angeles-Long Beach-Riverside</t>
  </si>
  <si>
    <t>2 Large</t>
  </si>
  <si>
    <t>Chicago-Naperville-Michigan City</t>
  </si>
  <si>
    <t>IL-IN-WI</t>
  </si>
  <si>
    <t>DC-MD-VA-WV</t>
  </si>
  <si>
    <t>MA-RI-NH</t>
  </si>
  <si>
    <t>San Jose-San Francisco-Oakland</t>
  </si>
  <si>
    <t>Dallas-Fort Worth</t>
  </si>
  <si>
    <t>3 Medium</t>
  </si>
  <si>
    <t>Philadelphia-Camden-Vineland</t>
  </si>
  <si>
    <t>PA-NJ-DE-MD</t>
  </si>
  <si>
    <t>Region: Total Workers Making Below  $1,500/month</t>
  </si>
  <si>
    <t>Line: Households Making Less than 25,000 within a half mile of stations</t>
  </si>
  <si>
    <t>Region: Households Making Less than 25,000 in the region</t>
  </si>
  <si>
    <t>Line: Low Income Households (80% AMI and below) living within a half mile of the station</t>
  </si>
  <si>
    <t>Region: Low Income Households (80% AMI and below) in the region</t>
  </si>
  <si>
    <t>Line: All workers within a half mile of stations</t>
  </si>
  <si>
    <t>Line: Workers Earning Below  $1,500/month within a half mile of stations</t>
  </si>
  <si>
    <t>% Workers Earning Below  $1,500/month within a half mile of stations (out of all workers near stations)</t>
  </si>
  <si>
    <t>% Workers Earning Below  $1,500/month within a half mile of stations (out of all workers making below $1,500 in region)</t>
  </si>
  <si>
    <t>% Workers in Region Connected by Transit</t>
  </si>
  <si>
    <t>% Households Making Less than 25,000 within a half mile of stations (out of all households near stations)</t>
  </si>
  <si>
    <t>% Low Income Households (80% AMI and below) living within a half mile of the station (out of all households living near stations)</t>
  </si>
  <si>
    <t>% Households Making Less than 25,000 within a half mile of stations (out of all households making less than 25,000 in region)</t>
  </si>
  <si>
    <t>% Low Income Households (80% AMI and below) living within a half mile of the station (out of all low income households in region)</t>
  </si>
  <si>
    <t>3 million +</t>
  </si>
  <si>
    <t>&lt; 3 Million People</t>
  </si>
  <si>
    <t>Population</t>
  </si>
  <si>
    <t>1 Extensive</t>
  </si>
  <si>
    <t>Totals</t>
  </si>
  <si>
    <t>McKinney Mainline</t>
  </si>
  <si>
    <t>Frisco Line</t>
  </si>
  <si>
    <t>Midlothian Line</t>
  </si>
  <si>
    <t>Waxahachie Line</t>
  </si>
  <si>
    <t>There is an LRT option on some of these as well</t>
  </si>
  <si>
    <t>More details</t>
  </si>
  <si>
    <t>Regional Toll, Local Sales Tax</t>
  </si>
  <si>
    <t>Dee Leggett</t>
  </si>
  <si>
    <t>Map Pg 2-13</t>
  </si>
  <si>
    <t>Steve Solin</t>
  </si>
  <si>
    <t>Fort Worth Streetcar Phase 1</t>
  </si>
  <si>
    <t>Fort Worth voted against</t>
  </si>
  <si>
    <t>FTA Urban Circulator Grant, Local TIF Monies</t>
  </si>
  <si>
    <t>Fort Worth Streetcar Phase 1b</t>
  </si>
  <si>
    <t>Local TIF</t>
  </si>
  <si>
    <t>Kevin Neal</t>
  </si>
  <si>
    <t xml:space="preserve">TIGER Grant, </t>
  </si>
  <si>
    <t>Curvie Hawkins</t>
  </si>
  <si>
    <t>Local Issues</t>
  </si>
  <si>
    <t>State Grants, Federal Grants, Local Sales Tax</t>
  </si>
  <si>
    <t>Leyla Hedayat</t>
  </si>
  <si>
    <t>Bond financing of existing taxes</t>
  </si>
  <si>
    <t>State Funds, Local operating subsidies, farebox</t>
  </si>
  <si>
    <t>DRPA</t>
  </si>
  <si>
    <t>NJT</t>
  </si>
  <si>
    <t>PIDC</t>
  </si>
  <si>
    <t>Austin-Round Rock-Marble Falls</t>
  </si>
  <si>
    <t>Salt Lake City-Ogden-Clearfield</t>
  </si>
  <si>
    <t>Raleigh-Durham-Cary</t>
  </si>
  <si>
    <t>NC</t>
  </si>
  <si>
    <t>Virginia Beach-Norfolk-Newport News</t>
  </si>
  <si>
    <t>VA-NC</t>
  </si>
  <si>
    <t>Nashville-Davidson–Murfreesboro–Columbia</t>
  </si>
  <si>
    <t>TN</t>
  </si>
  <si>
    <t>Greensboro–Winston-Salem–High Point</t>
  </si>
  <si>
    <t>500K-1 million</t>
  </si>
  <si>
    <t>Louisville/Jefferson County–Elizabethtown–Scottsburg</t>
  </si>
  <si>
    <t>KY-IN</t>
  </si>
  <si>
    <t>Jacksonville</t>
  </si>
  <si>
    <t>Grand Rapids-Muskegon-Holland</t>
  </si>
  <si>
    <t>Hartford-West Hartford-Willimantic</t>
  </si>
  <si>
    <t>CT</t>
  </si>
  <si>
    <t>Memphis</t>
  </si>
  <si>
    <t>TN-MS-AR</t>
  </si>
  <si>
    <t>Oklahoma City-Shawnee</t>
  </si>
  <si>
    <t>OK</t>
  </si>
  <si>
    <t>Greenville-Spartanburg-Anderson</t>
  </si>
  <si>
    <t>SC</t>
  </si>
  <si>
    <t>Richmond</t>
  </si>
  <si>
    <t>VA</t>
  </si>
  <si>
    <t>New Orleans-Metairie-Bogalusa</t>
  </si>
  <si>
    <t>Birmingham-Hoover-Cullman</t>
  </si>
  <si>
    <t>AL</t>
  </si>
  <si>
    <t>Steve Witter</t>
  </si>
  <si>
    <t>CRC Transit</t>
  </si>
  <si>
    <t>21.5 - 22.75</t>
  </si>
  <si>
    <t>6.25 - 7</t>
  </si>
  <si>
    <t>4,250 - 6,250</t>
  </si>
  <si>
    <t>16,500 - 19,500</t>
  </si>
  <si>
    <t>18 - 18.4</t>
  </si>
  <si>
    <t>Data Location</t>
  </si>
  <si>
    <t>7.6 - 8.3</t>
  </si>
  <si>
    <t>Byron Highway Commuter Rail</t>
  </si>
  <si>
    <t>Downtown to Airport LRT (SE Corridor)</t>
  </si>
  <si>
    <t>South Corridor</t>
  </si>
  <si>
    <t>Memphis MPO</t>
  </si>
  <si>
    <t>Received advance payment of $19.7M on 12/27/10</t>
  </si>
  <si>
    <t>NVTA</t>
  </si>
  <si>
    <t>TransAction 2030 (Nova LRTP)</t>
  </si>
  <si>
    <t>Adam McGavock</t>
  </si>
  <si>
    <t>NOVA Transportaton Authority</t>
  </si>
  <si>
    <t>Legislation introduced in Jan. 2011 to study this extension</t>
  </si>
  <si>
    <t>Nova Yellow Line extension</t>
  </si>
  <si>
    <t>Purple Line extension to NoVa</t>
  </si>
  <si>
    <t>H.R. 55</t>
  </si>
  <si>
    <t>Crystal City/Potomac Yard Corridor</t>
  </si>
  <si>
    <t>Received FTA grant for AA ($1M) on 12/21/2010</t>
  </si>
  <si>
    <t>K Street Transitway</t>
  </si>
  <si>
    <t>3.5-4</t>
  </si>
  <si>
    <t>7900-17000</t>
  </si>
  <si>
    <t>Was hoping for TIGER money but didn't get it; received $1M FTA award for AA on 12/22/2010 though</t>
  </si>
  <si>
    <t>National Capital Region LRTP</t>
  </si>
  <si>
    <t>2017?</t>
  </si>
  <si>
    <t>Linda A. Mosch</t>
  </si>
  <si>
    <t xml:space="preserve">Jeremy Colangelo-Bryan </t>
  </si>
  <si>
    <t>Second Avenue Subway Phase I</t>
  </si>
  <si>
    <t>NYMTA</t>
  </si>
  <si>
    <t>Second Avenue Subway All Phases</t>
  </si>
  <si>
    <t>LIRR East Side Access</t>
  </si>
  <si>
    <t>7 Line Extension</t>
  </si>
  <si>
    <t>Staten Island North Shore</t>
  </si>
  <si>
    <t xml:space="preserve">Lower Manhattan Jamaica JFK </t>
  </si>
  <si>
    <t>NY/NJ</t>
  </si>
  <si>
    <t>NY DOT</t>
  </si>
  <si>
    <t>Scott Gross</t>
  </si>
  <si>
    <t>Downtown Transit (D2)</t>
  </si>
  <si>
    <t>Regional Rail Plan (includes all Baltimore rail projects listed above)</t>
  </si>
  <si>
    <t>Various</t>
  </si>
  <si>
    <t>LRTP (Journey to 2030)</t>
  </si>
  <si>
    <t>Required by state law to open the extension by 12/31/14</t>
  </si>
  <si>
    <t>Local assessments, New Starts</t>
  </si>
  <si>
    <t>MassDOT</t>
  </si>
  <si>
    <t>p. 11</t>
  </si>
  <si>
    <t>1500 ft</t>
  </si>
  <si>
    <t>Required by state law to finish all environmental review and final design by 12/31/11</t>
  </si>
  <si>
    <t>2018-19?</t>
  </si>
  <si>
    <t>2016?</t>
  </si>
  <si>
    <t>MBTA borrowing</t>
  </si>
  <si>
    <t>184000 (by Phase 2)</t>
  </si>
  <si>
    <t>3 phases; Phase 1 (just buses was partially implemented)</t>
  </si>
  <si>
    <t>Small Starts (50%), 50% state funding</t>
  </si>
  <si>
    <t>5.7-7.7</t>
  </si>
  <si>
    <t>30-50</t>
  </si>
  <si>
    <t>8040-9580</t>
  </si>
  <si>
    <t>$20M TIGER II grant to replace 3 bridges</t>
  </si>
  <si>
    <t>State general obligation bonds, general state &amp; local revenue, fees/assessments, federal funding</t>
  </si>
  <si>
    <t>Fare revenue</t>
  </si>
  <si>
    <t>Kristina Egan</t>
  </si>
  <si>
    <t>RIDOT</t>
  </si>
  <si>
    <t>Heidi Gudmundson</t>
  </si>
  <si>
    <t>$160K AA grant from FTA in Dec 2010</t>
  </si>
  <si>
    <t>Overall BeltLine cost is $2.8B</t>
  </si>
  <si>
    <t>Concept 3/Envision 6; BeltLine Redevelopment Plan</t>
  </si>
  <si>
    <t>Johnny Dunning</t>
  </si>
  <si>
    <t>8.7-12.8</t>
  </si>
  <si>
    <t>16410-16530</t>
  </si>
  <si>
    <t>See also: Concept 3 Presentation</t>
  </si>
  <si>
    <t>Concept 3/Envision 6</t>
  </si>
  <si>
    <t>25% fare revenues, potential regional sales tax (if voters approve), draw from gas tax/vehicleregistration fees/motor vehicle excise tax; potential state &amp; federal funds (New Starts)</t>
  </si>
  <si>
    <t>Jason Morgan</t>
  </si>
  <si>
    <t>I-20 East Corridor</t>
  </si>
  <si>
    <t>John Crocker or Tameka Wimberly</t>
  </si>
  <si>
    <t>East/West Northern Connector (I-285 to I-85)</t>
  </si>
  <si>
    <t>ARC</t>
  </si>
  <si>
    <t>Tom Weyandt, Director of Comprehensive Planning</t>
  </si>
  <si>
    <t>I-85 Corridor (Doraville-Gwinnett)</t>
  </si>
  <si>
    <t>$600K AA grant from FTA in Dec 2010</t>
  </si>
  <si>
    <t>Northwest Atlanta Corridor</t>
  </si>
  <si>
    <t>$1.36M AA grant from FTA in Dec 2010</t>
  </si>
  <si>
    <t>Near Term Corridors</t>
  </si>
  <si>
    <t>Map (Green)</t>
  </si>
  <si>
    <t>Tony Mendoza</t>
  </si>
  <si>
    <t>Winston Salem Streetcar</t>
  </si>
  <si>
    <t>Greg Turner</t>
  </si>
  <si>
    <t>City of Winston Salem</t>
  </si>
  <si>
    <t>John Mrzygod</t>
  </si>
  <si>
    <t>Greensboro Streetcar</t>
  </si>
  <si>
    <t>Map Pg 37</t>
  </si>
  <si>
    <t>PART</t>
  </si>
  <si>
    <t>Kat Christian</t>
  </si>
  <si>
    <t>DWSP</t>
  </si>
  <si>
    <t>Map Pg 24</t>
  </si>
  <si>
    <t>PART NC</t>
  </si>
  <si>
    <t>Conducted TOD analysis in 2006 after conducting a preliminary AA that recommended not moving forward until density increased around proposed stations</t>
  </si>
  <si>
    <t>p. 3</t>
  </si>
  <si>
    <t>Donald Williams</t>
  </si>
  <si>
    <t>TIGER II ($47M); local city match</t>
  </si>
  <si>
    <t>Georgia Transit Connector (includes downtown and Peachtree segments)</t>
  </si>
  <si>
    <t>West Line Corridor</t>
  </si>
  <si>
    <t>Earlier LRTP</t>
  </si>
  <si>
    <t>South Fulton Parkway</t>
  </si>
  <si>
    <t>Completed transit feasibility study in June 2010</t>
  </si>
  <si>
    <t>Tameka Wimberly</t>
  </si>
  <si>
    <t>Northeast Line extension</t>
  </si>
  <si>
    <t>Southeast Line extension to East Point and new Airport Terminal</t>
  </si>
  <si>
    <t>Griffin-Lovejoy Commuter Rail</t>
  </si>
  <si>
    <t>1.9M (annual)</t>
  </si>
  <si>
    <t>Georgia Rail Passenger Program</t>
  </si>
  <si>
    <t>Doug Alexander</t>
  </si>
  <si>
    <t>Georgia Rail Passenger Authority</t>
  </si>
  <si>
    <t>Gainesville Commuter rail</t>
  </si>
  <si>
    <t>1.67M (annual)</t>
  </si>
  <si>
    <t>Madison Commuter Rail</t>
  </si>
  <si>
    <t>943000 (annual)</t>
  </si>
  <si>
    <t>Bremen Commuter Rail</t>
  </si>
  <si>
    <t>1.1M (annual)</t>
  </si>
  <si>
    <t>Senoia Commuter Rail</t>
  </si>
  <si>
    <t>1.6M (annual)</t>
  </si>
  <si>
    <t>Athens Commuter Rail</t>
  </si>
  <si>
    <t>2.7M (annual)</t>
  </si>
  <si>
    <t>Various highway BRT projects (I-20 West, I-75 South, I-285 West, I-285 East)</t>
  </si>
  <si>
    <t>Seattle Streetcar</t>
  </si>
  <si>
    <t>Local Improvement District property tax assessment, federal &amp; state funds, partner project funding, city infrastructure match</t>
  </si>
  <si>
    <t>Route restructuring, farebox recovery, sponsorship revenues</t>
  </si>
  <si>
    <t>4+</t>
  </si>
  <si>
    <t>First Hill-Capitol Hill Line</t>
  </si>
  <si>
    <t>Seattle/Sound Transit</t>
  </si>
  <si>
    <t>Only streetcar line included in ST2 funds</t>
  </si>
  <si>
    <t>2013-14</t>
  </si>
  <si>
    <t>ST2 funds; Local Improvement District property tax assessment (no city General Fund subsidies)</t>
  </si>
  <si>
    <t>ST2 funds, farebox recovery, sponsorship revenues</t>
  </si>
  <si>
    <t>Route restructuring, SLU line operations, farebox recovery, sponsorship revenues</t>
  </si>
  <si>
    <t>Received advanced payment of $22.6M from FTA on 12/27/10</t>
  </si>
  <si>
    <t>New starts ($813M), federal grants, MVET, local sales tax (0.4%)</t>
  </si>
  <si>
    <t>Jennifer Lemus</t>
  </si>
  <si>
    <t>8 to 9</t>
  </si>
  <si>
    <t>Part of the sales tax will cover O&amp;M; fare revenues</t>
  </si>
  <si>
    <t>Mike Turner</t>
  </si>
  <si>
    <t>(SCAG RTP Amend #3)</t>
  </si>
  <si>
    <t>Gold Line Foothill Extension Phase I (to Azusa)</t>
  </si>
  <si>
    <t>Gold Line Foothill Extension Phase 2 (to Montclair)</t>
  </si>
  <si>
    <t>Gold Line Foothill Extension Phase 3 (to Ontario Airport)</t>
  </si>
  <si>
    <t>Gold Line Eastside Transit Corridor Phase II</t>
  </si>
  <si>
    <t>Also: SCAG RTP Amendment #3</t>
  </si>
  <si>
    <t>Measure R</t>
  </si>
  <si>
    <t>169.8-181</t>
  </si>
  <si>
    <t>San Fernando Valley Corridors Phase 1</t>
  </si>
  <si>
    <t>San Fernando Valley Corridors Phase 2</t>
  </si>
  <si>
    <t>Crenshaw/LAX</t>
  </si>
  <si>
    <t>pg 38 (Measure R)</t>
  </si>
  <si>
    <t>pg 41 (revenue)</t>
  </si>
  <si>
    <t>Metro Green Line South Bay Extension</t>
  </si>
  <si>
    <t>Downtown LA Streetcar</t>
  </si>
  <si>
    <t>LRTP (TIER II UNFUNDED)</t>
  </si>
  <si>
    <t>Small starts; Community Facilities District; Local Sources</t>
  </si>
  <si>
    <t>Eric Metz</t>
  </si>
  <si>
    <t>LA Streetcar</t>
  </si>
  <si>
    <t>Redoing EIR.</t>
  </si>
  <si>
    <t>60-70%</t>
  </si>
  <si>
    <t>Meausure A; Property Tax Sale Proceeds; STIP; FHWA Flexible Funds (CMAQ and STP); Section 5309 Fixed Guideway Modernization; Section 5307; Section 5309 Small Starts</t>
  </si>
  <si>
    <t>LTF (Local Transportation Funds from State), similar to other Metrolink</t>
  </si>
  <si>
    <t>Sheldon Peterson</t>
  </si>
  <si>
    <t>(Ridership from EIR.)</t>
  </si>
  <si>
    <t>Section 5309 Small Starts; FHWA Flexible Funds (CMAQ); Section 5307; STIP; Proposition 1B; Transit Assistance Fund; San Bernardino County Measure I; City of San Bernardino, City of Loma Linda; Local Transportation Fund; Omnitrans; Developer Contributions</t>
  </si>
  <si>
    <t>local transportation funds, Measure I sales tax revenues, fare revenues, and advertising and investment income.</t>
  </si>
  <si>
    <t>Beth Cranda</t>
  </si>
  <si>
    <t>SANBAG</t>
  </si>
  <si>
    <t>Redlands Rail Line</t>
  </si>
  <si>
    <t>5309 Funds, Small Starts, Measure I</t>
  </si>
  <si>
    <t>25% Farebox</t>
  </si>
  <si>
    <t>Foothill Blvd East</t>
  </si>
  <si>
    <t>2015-2025</t>
  </si>
  <si>
    <t>Meausure I</t>
  </si>
  <si>
    <t>Hold Avenue/4th Street</t>
  </si>
  <si>
    <t>2025-2035</t>
  </si>
  <si>
    <t>Euclid Avenue to Corona</t>
  </si>
  <si>
    <t>San Bernadino Avenue</t>
  </si>
  <si>
    <t>Foothill Blvd West</t>
  </si>
  <si>
    <t>Grand/Edison Avenues</t>
  </si>
  <si>
    <t>2035-2045</t>
  </si>
  <si>
    <t>Sierra Avenues</t>
  </si>
  <si>
    <t>Riverside Avenues</t>
  </si>
  <si>
    <t>Haven Avenues</t>
  </si>
  <si>
    <t>Aerial Tram San Bernardino to Big Bear</t>
  </si>
  <si>
    <t>SCAG</t>
  </si>
  <si>
    <t>Cog Rail or Cable Car</t>
  </si>
  <si>
    <t xml:space="preserve">6 to 8 </t>
  </si>
  <si>
    <t xml:space="preserve">Ryan Kuo </t>
  </si>
  <si>
    <t>Matt Friedman, Manager of Media Relations</t>
  </si>
  <si>
    <t>Medical City/Innovation Way to UCF BRT</t>
  </si>
  <si>
    <t>LYNX Premium Bus (Fast Bus)</t>
  </si>
  <si>
    <t>13 corridors</t>
  </si>
  <si>
    <t>City &amp; other funding sources</t>
  </si>
  <si>
    <t>Osceola County Corridor</t>
  </si>
  <si>
    <t>Received Urban Circulator Grant in July 2010 for $25M</t>
  </si>
  <si>
    <t>Bus Rapid Transit Network</t>
  </si>
  <si>
    <t>Indy Connect Plan</t>
  </si>
  <si>
    <t>IRTC</t>
  </si>
  <si>
    <t>CR/BRT/LRT</t>
  </si>
  <si>
    <t>84 mi BRT</t>
  </si>
  <si>
    <t>Will go to voters in 2011 or 2012 with sales tax measure</t>
  </si>
  <si>
    <t>25 year plan</t>
  </si>
  <si>
    <t>Exploring a dedicated sales tax to build the system; tax increment financing, diversion of federal &amp; state HW funds, toll lanes</t>
  </si>
  <si>
    <t>Right now, property taxes; will have to change in the future</t>
  </si>
  <si>
    <t>Jeff Kingsbury</t>
  </si>
  <si>
    <t>Green Street LTD</t>
  </si>
  <si>
    <t>5000-20000</t>
  </si>
  <si>
    <t>Southern Corridor</t>
  </si>
  <si>
    <t>38th Street BRT</t>
  </si>
  <si>
    <t>Washington Street BRT/LRT</t>
  </si>
  <si>
    <t>2025?</t>
  </si>
  <si>
    <t>Keystone Avenue BRT</t>
  </si>
  <si>
    <t>North-South BRT</t>
  </si>
  <si>
    <t>1-1.5</t>
  </si>
  <si>
    <t>Downtown Indianapolis Streetcar Corp.</t>
  </si>
  <si>
    <t>Some reports say it is now being merged with the LRT into one 13.1-mile corridor</t>
  </si>
  <si>
    <t>CapitalWays Transportation Plan</t>
  </si>
  <si>
    <t>Data Forthcoming</t>
  </si>
  <si>
    <t>Big plans, No money; Continued Momentum</t>
  </si>
  <si>
    <t>Big Plans Little Money; Continued Momentum</t>
  </si>
  <si>
    <t>Continued Momentum; Regional Transit and Land Use Connections</t>
  </si>
  <si>
    <t>Backbone Lines; Continued Momentum; Big Plans, No Money</t>
  </si>
  <si>
    <t>Big Plans No Money; Continued Momentum</t>
  </si>
  <si>
    <t>Continued Momentum; Big Plans Little Money</t>
  </si>
  <si>
    <t>Backbone Lines; Regional Transit and Land Use Connections</t>
  </si>
  <si>
    <t>Backbone Lines</t>
  </si>
  <si>
    <t>Regional Transit and Land Use Connections; Backbone Lines</t>
  </si>
  <si>
    <t>Backbone Lines, Regional Transit and Land Use Connections</t>
  </si>
  <si>
    <t>Future System Size If All Expansion Funded</t>
  </si>
  <si>
    <t>System Size Boundaries</t>
  </si>
  <si>
    <t>Large        75-199 Stations</t>
  </si>
  <si>
    <t>Extensive  200+ Stations</t>
  </si>
  <si>
    <t>Medium     25-74 Stations</t>
  </si>
  <si>
    <t>Small        1-25 Stations</t>
  </si>
  <si>
    <t>Tina Jaquez</t>
  </si>
  <si>
    <t>Received FTA AA grant on 12/21/2010</t>
  </si>
  <si>
    <t>DUSPA</t>
  </si>
  <si>
    <t>Couldn't get cost estimate of just this extension; folded into Denver Union Station Plan</t>
  </si>
  <si>
    <t>Jerry Nery</t>
  </si>
  <si>
    <t>Northside-Florissant Valley</t>
  </si>
  <si>
    <t>6.8-12</t>
  </si>
  <si>
    <t>Moving Transit Forward</t>
  </si>
  <si>
    <t>2020-2030</t>
  </si>
  <si>
    <t>50% federal, dedicated county sales tax (0.5 cents)</t>
  </si>
  <si>
    <t>12 to 16</t>
  </si>
  <si>
    <t>Jessica Mefford-Miller, Chief of Planning &amp; Development</t>
  </si>
  <si>
    <t xml:space="preserve">Metro </t>
  </si>
  <si>
    <t>Downtown LRT segment (linking Northside to Southside)</t>
  </si>
  <si>
    <t>Caroline Twenter, Manager of LRT Planning</t>
  </si>
  <si>
    <t>East West Gateway COG</t>
  </si>
  <si>
    <t>Southside</t>
  </si>
  <si>
    <t>8.6-11.05</t>
  </si>
  <si>
    <t>MetroNorth-Florissant LRT extension</t>
  </si>
  <si>
    <t>Metro Moving Transit Forward</t>
  </si>
  <si>
    <t>2020-2040</t>
  </si>
  <si>
    <t>MetroSouth</t>
  </si>
  <si>
    <t>Metro South</t>
  </si>
  <si>
    <t xml:space="preserve">Daniel Boone (Clayton-Westport) </t>
  </si>
  <si>
    <t>21-23</t>
  </si>
  <si>
    <t>I-44 BRT</t>
  </si>
  <si>
    <t>2014-2022</t>
  </si>
  <si>
    <t>1.5 to 2</t>
  </si>
  <si>
    <t>I-55 BRT</t>
  </si>
  <si>
    <t>I-64 BRT</t>
  </si>
  <si>
    <t>I-70 BRT</t>
  </si>
  <si>
    <t>Grand BRT</t>
  </si>
  <si>
    <t>Pacific-St. Louis Commuter Rail</t>
  </si>
  <si>
    <t>Alton-St. Louis Commuter Rail</t>
  </si>
  <si>
    <t>Metro Plan Orlando</t>
  </si>
  <si>
    <t>Total cost of $1.5 billion with operating expenses added in (thru 2028)</t>
  </si>
  <si>
    <t>p. 55</t>
  </si>
  <si>
    <t>LRTP (Year 2025 Long Range Transportation Plan); 2030 Paw Print: The LYNX Transit Master Plan</t>
  </si>
  <si>
    <t>FDOT subsidy for first 7 years, federal share, and fare revenues; after 8 years, local funding partners will assume the cost</t>
  </si>
  <si>
    <t>55.31 (~883 total btw 2011-2028)</t>
  </si>
  <si>
    <t>Unkown</t>
  </si>
  <si>
    <t>OIA Connector &amp; MC/IW extension (East West LRT)</t>
  </si>
  <si>
    <t>Next transoprtation priority of Metroplean Board</t>
  </si>
  <si>
    <t>2016-2020</t>
  </si>
  <si>
    <t>Northwest Corridor Commuter Rail</t>
  </si>
  <si>
    <t>p. 5</t>
  </si>
  <si>
    <t>Downtown Orlando BRT</t>
  </si>
  <si>
    <t>SW to NE Commtuer Rail</t>
  </si>
  <si>
    <t>Map Pg 25</t>
  </si>
  <si>
    <t>Map LPA 2a</t>
  </si>
  <si>
    <t>Tax Allocation District Financing ($1.7B); anticipated $240M in federal funding</t>
  </si>
  <si>
    <t>The first priority outlined within the Connect Atlanta Plan– building transit infrastructure – includes “identifying areas within the City with the potential to grow successfully and targeting the infrastructure required to achieve success.” The streetcar is the mode and the means to accomplish this goal.</t>
  </si>
  <si>
    <t>Car &amp; hotel taxes for 20 years; ADID funds of at least $250K/yr for years 1-9 and $1M for years 10-19; CMAQ funds ($1.89M over 3 years) to establish an operating reserve</t>
  </si>
  <si>
    <t>Shelley Peart, Principal Urban Planner</t>
  </si>
  <si>
    <t>City of Atlanta Bureau of Planning, Transportation Division</t>
  </si>
  <si>
    <t>Atlanta, MARTA, ADID</t>
  </si>
  <si>
    <t>12000-17700</t>
  </si>
  <si>
    <t>1.5 rail/?? BRT</t>
  </si>
  <si>
    <t>GDOT</t>
  </si>
  <si>
    <t>Federal funds ($87M)</t>
  </si>
  <si>
    <t>ARC funds</t>
  </si>
  <si>
    <t>seattlestreetcar.org</t>
  </si>
  <si>
    <t>Ethan Melone, Rail Transit Manager</t>
  </si>
  <si>
    <t>SDOT</t>
  </si>
  <si>
    <t>ST2</t>
  </si>
  <si>
    <t>3-3.5M</t>
  </si>
  <si>
    <t>6 lines</t>
  </si>
  <si>
    <t>2011-2013</t>
  </si>
  <si>
    <t>p. 4</t>
  </si>
  <si>
    <t>Small Starts, dedicated sales &amp; use tax</t>
  </si>
  <si>
    <t>Pierce Transit/City of Tacoma, Sound Transit</t>
  </si>
  <si>
    <t>Rachel Smith, Government &amp; Community Relations</t>
  </si>
  <si>
    <t xml:space="preserve">Southeast King County Commuter Rail </t>
  </si>
  <si>
    <t>WSDOT</t>
  </si>
  <si>
    <t>4.1-4.7</t>
  </si>
  <si>
    <t>Puyallup Transit</t>
  </si>
  <si>
    <t>Hillcrest/Balboa Park/ Downtown San Diego Loop</t>
  </si>
  <si>
    <t>30th Ave to Downtown San Diego via North Park/Golden Hill</t>
  </si>
  <si>
    <t>El Cajon Downtown</t>
  </si>
  <si>
    <t>Escondido Downtown</t>
  </si>
  <si>
    <t xml:space="preserve">Oceanside Downtown </t>
  </si>
  <si>
    <t>Mission Beach to La Jolla via Pacific Beach</t>
  </si>
  <si>
    <t>KCTA</t>
  </si>
  <si>
    <t>SmartMoves</t>
  </si>
  <si>
    <t>Smart Moves</t>
  </si>
  <si>
    <t>Metcalf and Shawnee Mission Pkwy</t>
  </si>
  <si>
    <t>Tiger grant</t>
  </si>
  <si>
    <t>Johnson County</t>
  </si>
  <si>
    <t>Tiger pg 112</t>
  </si>
  <si>
    <t>Fort Wayne-Huntington-Auburn</t>
  </si>
  <si>
    <t>Boise City-Nampa</t>
  </si>
  <si>
    <t>ID</t>
  </si>
  <si>
    <t>Mobile-Daphne-Fairhope</t>
  </si>
  <si>
    <t>Cape Coral-Fort Myers</t>
  </si>
  <si>
    <t>Lakeland-Winter Haven</t>
  </si>
  <si>
    <t>Jackson-Yazoo City</t>
  </si>
  <si>
    <t>MS</t>
  </si>
  <si>
    <t>South Bend-Elkhart-Mishawaka</t>
  </si>
  <si>
    <t>IN-MI</t>
  </si>
  <si>
    <t>Huntsville-Decatur</t>
  </si>
  <si>
    <t>Provo-Orem</t>
  </si>
  <si>
    <t>Scranton–Wilkes-Barre</t>
  </si>
  <si>
    <t>Lafayette-Acadiana</t>
  </si>
  <si>
    <t>Port St. Lucie-Sebastian-Vero Beach</t>
  </si>
  <si>
    <t>Augusta-Richmond County</t>
  </si>
  <si>
    <t>GA-SC</t>
  </si>
  <si>
    <t>Palm Bay-Melbourne-Titusville</t>
  </si>
  <si>
    <t>York-Hanover-Gettysburg</t>
  </si>
  <si>
    <t>Lansing-East Lansing-Owosso</t>
  </si>
  <si>
    <t>Modesto</t>
  </si>
  <si>
    <t>Lancaster</t>
  </si>
  <si>
    <t>Johnson City-Kingsport-Bristol (Tri-Cities)</t>
  </si>
  <si>
    <t>TN-VA</t>
  </si>
  <si>
    <t>Reno-Sparks-Fernley</t>
  </si>
  <si>
    <t>Spokane</t>
  </si>
  <si>
    <t>Fayetteville-Springdale-Rogers</t>
  </si>
  <si>
    <t>AR-MO</t>
  </si>
  <si>
    <t>Rockford-Freeport-Rochelle</t>
  </si>
  <si>
    <t>IL</t>
  </si>
  <si>
    <t>Pensacola-Ferry Pass-Brent</t>
  </si>
  <si>
    <t>Columbus-Auburn-Opelika</t>
  </si>
  <si>
    <t>Corpus Christi-Kingsville</t>
  </si>
  <si>
    <t>Asheville-Brevard</t>
  </si>
  <si>
    <t>Shreveport-Bossier City-Minden</t>
  </si>
  <si>
    <t>MO</t>
  </si>
  <si>
    <t>Chicago</t>
  </si>
  <si>
    <t>DC</t>
  </si>
  <si>
    <t>Atlanta</t>
  </si>
  <si>
    <t>Miami</t>
  </si>
  <si>
    <t>Detroit</t>
  </si>
  <si>
    <t>Phoenix</t>
  </si>
  <si>
    <t>Seattle</t>
  </si>
  <si>
    <t>Twin Cities</t>
  </si>
  <si>
    <t>Denver</t>
  </si>
  <si>
    <t>San Diego</t>
  </si>
  <si>
    <t>St. Louis</t>
  </si>
  <si>
    <t>Cleveland</t>
  </si>
  <si>
    <t>Orlando</t>
  </si>
  <si>
    <t>Tampa</t>
  </si>
  <si>
    <t>Pittsburgh</t>
  </si>
  <si>
    <t>Charlotte</t>
  </si>
  <si>
    <t>Portland</t>
  </si>
  <si>
    <t>Kansas City</t>
  </si>
  <si>
    <t>San Antonio</t>
  </si>
  <si>
    <t>Las Vegas</t>
  </si>
  <si>
    <t>Milwaukee</t>
  </si>
  <si>
    <t>Austin</t>
  </si>
  <si>
    <t>Raleigh Durham</t>
  </si>
  <si>
    <t>Norfolk</t>
  </si>
  <si>
    <t>Nashville</t>
  </si>
  <si>
    <t>Louisville</t>
  </si>
  <si>
    <t>Grand Rapids</t>
  </si>
  <si>
    <t>Hartford</t>
  </si>
  <si>
    <t>Oklahoma City</t>
  </si>
  <si>
    <t>Greenville SC</t>
  </si>
  <si>
    <t>New Orleans</t>
  </si>
  <si>
    <t>Birmingham</t>
  </si>
  <si>
    <t>Buffalo</t>
  </si>
  <si>
    <t>Albany</t>
  </si>
  <si>
    <t>Rochester</t>
  </si>
  <si>
    <t>St. Petersburgh to Clearwater</t>
  </si>
  <si>
    <t>USF to Wesley Chapple</t>
  </si>
  <si>
    <t>Dayton</t>
  </si>
  <si>
    <t>Fresno</t>
  </si>
  <si>
    <t>Knoxville</t>
  </si>
  <si>
    <t>Tulsa</t>
  </si>
  <si>
    <t>Omaha</t>
  </si>
  <si>
    <t>Little Rock</t>
  </si>
  <si>
    <t>Sarasota</t>
  </si>
  <si>
    <t>Allentown</t>
  </si>
  <si>
    <t>Baton Rouge</t>
  </si>
  <si>
    <t>Bakersfield</t>
  </si>
  <si>
    <t>Columbia</t>
  </si>
  <si>
    <t>Toledo</t>
  </si>
  <si>
    <t>Syracuse</t>
  </si>
  <si>
    <t>Chattanooga</t>
  </si>
  <si>
    <t>Lexington</t>
  </si>
  <si>
    <t>Youngstown</t>
  </si>
  <si>
    <t>Harrisburg</t>
  </si>
  <si>
    <t>Wichita</t>
  </si>
  <si>
    <t>Des Moines</t>
  </si>
  <si>
    <t>Madison</t>
  </si>
  <si>
    <t>Portland ME</t>
  </si>
  <si>
    <t>Fort Wayne</t>
  </si>
  <si>
    <t>Boise</t>
  </si>
  <si>
    <t>Mobile</t>
  </si>
  <si>
    <t>Fort Myers</t>
  </si>
  <si>
    <t>Lakeland</t>
  </si>
  <si>
    <t>South Bend</t>
  </si>
  <si>
    <t>Huntsville</t>
  </si>
  <si>
    <t>Lafayette</t>
  </si>
  <si>
    <t>Augusta</t>
  </si>
  <si>
    <t>Palm Bay</t>
  </si>
  <si>
    <t>York PA</t>
  </si>
  <si>
    <t>Lansing</t>
  </si>
  <si>
    <t>Reno</t>
  </si>
  <si>
    <t>CTA</t>
  </si>
  <si>
    <t>Heavy Rail</t>
  </si>
  <si>
    <t>Yellow Line Extension</t>
  </si>
  <si>
    <t>Silver Line Phase II</t>
  </si>
  <si>
    <t>Purple Line</t>
  </si>
  <si>
    <t>Corridor Cities Line</t>
  </si>
  <si>
    <t>MTA</t>
  </si>
  <si>
    <t>LRT/BRT</t>
  </si>
  <si>
    <t>MD</t>
  </si>
  <si>
    <t>PL Code</t>
  </si>
  <si>
    <t>Gold Line to Eldorado County</t>
  </si>
  <si>
    <t>Roseville Extension (Blue)</t>
  </si>
  <si>
    <t>Citrus Heights Extension (Blue)</t>
  </si>
  <si>
    <t>Existing Employment Within Half Mile</t>
  </si>
  <si>
    <t>Total Difference</t>
  </si>
  <si>
    <t>% Difference</t>
  </si>
  <si>
    <t>Part of Bay Area</t>
  </si>
  <si>
    <t>Chicago Avenue BRT pilot</t>
  </si>
  <si>
    <t>Halsted Street BRTpilot</t>
  </si>
  <si>
    <t>79th Street BRTpilot</t>
  </si>
  <si>
    <t>Southeast Service Corridor</t>
  </si>
  <si>
    <t>Metra BNSF Extension</t>
  </si>
  <si>
    <t>CMAP</t>
  </si>
  <si>
    <t>Central Area Transitway</t>
  </si>
  <si>
    <t>CTA Blue Line West Extension</t>
  </si>
  <si>
    <t>CTA Brown Line Extension</t>
  </si>
  <si>
    <t>DuPage "J" Line</t>
  </si>
  <si>
    <t>Inner Circumferential Rail Service</t>
  </si>
  <si>
    <t>Metra Heritage Corridor</t>
  </si>
  <si>
    <t>Metra Electric Extension</t>
  </si>
  <si>
    <t>Metra Milwaukee District North Extension</t>
  </si>
  <si>
    <t>Metra Milwaukee District West Extension</t>
  </si>
  <si>
    <t>Metra Rock Island Extension</t>
  </si>
  <si>
    <t>Mid-City Transitway</t>
  </si>
  <si>
    <t>South Lakefront Corridor</t>
  </si>
  <si>
    <t>AKA Grey/Gold Line</t>
  </si>
  <si>
    <t>Capital Improvement Program</t>
  </si>
  <si>
    <t>More info in Financial Plan</t>
  </si>
  <si>
    <t>pg 21</t>
  </si>
  <si>
    <t>20.07 (YOE)</t>
  </si>
  <si>
    <t>Financial info from 2008 SEIS</t>
  </si>
  <si>
    <t>pg 8-10</t>
  </si>
  <si>
    <t>pg 8-17</t>
  </si>
  <si>
    <t>Donna Lane</t>
  </si>
  <si>
    <t>2010 EIS</t>
  </si>
  <si>
    <t>pg 12</t>
  </si>
  <si>
    <t>pg 20</t>
  </si>
  <si>
    <t>42.6 (YOE)</t>
  </si>
  <si>
    <t>Karen Marshall</t>
  </si>
  <si>
    <t>Locally Funded</t>
  </si>
  <si>
    <t>pg 16</t>
  </si>
  <si>
    <t>pg 22</t>
  </si>
  <si>
    <t>Lydia Abebe</t>
  </si>
  <si>
    <t>US 59 North (Lufkin)</t>
  </si>
  <si>
    <t>Adding US 59 and SH 249 changed other line ridership numbers slightly.</t>
  </si>
  <si>
    <t>SH 249 /FM 1774 (BNSF Houston)</t>
  </si>
  <si>
    <t>10.2-12.6</t>
  </si>
  <si>
    <t xml:space="preserve">Lilia I. Medina, Transportation Coordinator, </t>
  </si>
  <si>
    <t xml:space="preserve">City of Miami, </t>
  </si>
  <si>
    <t>Sources</t>
  </si>
  <si>
    <t>Elizabeth Van Zandt, DDA Planning &amp; Design Manager</t>
  </si>
  <si>
    <t>About to have updated LRTP, with a whole "Urban Transit" section.</t>
  </si>
  <si>
    <t>In 2030 LRTP, not 2050?</t>
  </si>
  <si>
    <t>Leslie Blanda, Project Development Program Manager</t>
  </si>
  <si>
    <t>21,000-42,000</t>
  </si>
  <si>
    <t>Complete</t>
  </si>
  <si>
    <t>MDOT</t>
  </si>
  <si>
    <t>MTA/MDOT</t>
  </si>
  <si>
    <t>Silver Line Phase I</t>
  </si>
  <si>
    <t>Columbia Pike</t>
  </si>
  <si>
    <t>WMATA</t>
  </si>
  <si>
    <t>MLK Jr Ave/M Street</t>
  </si>
  <si>
    <t>K Street</t>
  </si>
  <si>
    <t>Georgia Ave</t>
  </si>
  <si>
    <t>8th Street</t>
  </si>
  <si>
    <t>DCDOT</t>
  </si>
  <si>
    <t>H Street</t>
  </si>
  <si>
    <t>Anacostia</t>
  </si>
  <si>
    <t>DC Streetcar System</t>
  </si>
  <si>
    <t>Fairmount Line Improvements</t>
  </si>
  <si>
    <t>Fitchburg Commuter Rail Line</t>
  </si>
  <si>
    <t>MBTA</t>
  </si>
  <si>
    <t xml:space="preserve">Foxborough Commuter Rail </t>
  </si>
  <si>
    <t>Robert Box</t>
  </si>
  <si>
    <t>Tom Marchwinski</t>
  </si>
  <si>
    <t>Leo Bagley</t>
  </si>
  <si>
    <t>Quentin Kruel</t>
  </si>
  <si>
    <t>Rina Cutler</t>
  </si>
  <si>
    <t>Byron Comati</t>
  </si>
  <si>
    <t>City of Phil</t>
  </si>
  <si>
    <t>Paoli Thorndale Extension</t>
  </si>
  <si>
    <t>Large local match</t>
  </si>
  <si>
    <t>Green Line Phase II to Medford</t>
  </si>
  <si>
    <t>CTPS</t>
  </si>
  <si>
    <t>Green Line Phase I to College/Union Sq</t>
  </si>
  <si>
    <t>Oakland BRT</t>
  </si>
  <si>
    <t>BART to Livermore</t>
  </si>
  <si>
    <t>MTC</t>
  </si>
  <si>
    <t>eBART</t>
  </si>
  <si>
    <t>AC Transit</t>
  </si>
  <si>
    <t>Oakland Streetcar</t>
  </si>
  <si>
    <t>City of Oakland</t>
  </si>
  <si>
    <t>VTA</t>
  </si>
  <si>
    <t>BART to San Jose (Barryesa)</t>
  </si>
  <si>
    <t>BART</t>
  </si>
  <si>
    <t>FTA</t>
  </si>
  <si>
    <t xml:space="preserve">Perris Valley Line </t>
  </si>
  <si>
    <t>RCTC</t>
  </si>
  <si>
    <t>E Street BRT Corridor</t>
  </si>
  <si>
    <t>Omnitrans</t>
  </si>
  <si>
    <t>Muni / FTA</t>
  </si>
  <si>
    <t>Estimated Capital Cost ($ Millions)</t>
  </si>
  <si>
    <t>SFCTA</t>
  </si>
  <si>
    <t>SMART</t>
  </si>
  <si>
    <t>Orange Line</t>
  </si>
  <si>
    <t>Denton A Train</t>
  </si>
  <si>
    <t>Design complete. Construction on hold</t>
  </si>
  <si>
    <t>Regional, local sales tax</t>
  </si>
  <si>
    <t>Northwest LRT Extension - Phase 2</t>
  </si>
  <si>
    <t>AA TBD.</t>
  </si>
  <si>
    <t>Pre-AA in process. AA to begin in 2012.</t>
  </si>
  <si>
    <t>Plan only</t>
  </si>
  <si>
    <t>Regional Transit Framework/Commuter Rail Strategic Plan</t>
  </si>
  <si>
    <t>Marc Pearsall</t>
  </si>
  <si>
    <t>Yuma West Commuter Rail</t>
  </si>
  <si>
    <t>Regional Transit Framework Study Scenario III; costs are for corridor infrastructure improvements only; does not meet federal requirements for dedicated BRT</t>
  </si>
  <si>
    <t>Kevin Wallace</t>
  </si>
  <si>
    <t>System Study Commuter Rail</t>
  </si>
  <si>
    <t>Plan only; full system that includes Grand Avenue and Yuma West projects</t>
  </si>
  <si>
    <t>Streetcar Network Plan</t>
  </si>
  <si>
    <t>Central Line</t>
  </si>
  <si>
    <t>Freemont Ballard Line</t>
  </si>
  <si>
    <t>U Line</t>
  </si>
  <si>
    <t>University Link</t>
  </si>
  <si>
    <t>East Link</t>
  </si>
  <si>
    <t>Map Pg 14</t>
  </si>
  <si>
    <t>Jay Kline</t>
  </si>
  <si>
    <t>Business Plan</t>
  </si>
  <si>
    <t>North Link</t>
  </si>
  <si>
    <t>Airport Link Extension</t>
  </si>
  <si>
    <t>South Corridor HCT</t>
  </si>
  <si>
    <t>North Corridor HCT</t>
  </si>
  <si>
    <t>Sound Transit</t>
  </si>
  <si>
    <t>ST 2</t>
  </si>
  <si>
    <t>Jeff Munnoch</t>
  </si>
  <si>
    <t>Katie Kuciemba</t>
  </si>
  <si>
    <t>Keith Hall</t>
  </si>
  <si>
    <t>King County</t>
  </si>
  <si>
    <t>King County Metro</t>
  </si>
  <si>
    <t>Southwest Corridor</t>
  </si>
  <si>
    <t>Bottineau Boulevard</t>
  </si>
  <si>
    <t>Red Rock Corridor</t>
  </si>
  <si>
    <t>Rush Line</t>
  </si>
  <si>
    <t>Hennepin County</t>
  </si>
  <si>
    <t>Metropolitan Council</t>
  </si>
  <si>
    <t>Washington County</t>
  </si>
  <si>
    <t>Urban circulator grant ($25M), City bond proceeds ($64M: $28M city capital funds, $11M sale of Blue Ash Airport, $25M TIF proceeds), ODOT funding ($15M), local MPO funding ($4M)</t>
  </si>
  <si>
    <t>Public-private partnership will operate the line (Cincinnati Streetcar Development Partners)</t>
  </si>
  <si>
    <t>Chris Eilerman, Assistant to the City Manager/Streetcar Project Manager</t>
  </si>
  <si>
    <t>Office of the City Manager</t>
  </si>
  <si>
    <t>Non-profit organization</t>
  </si>
  <si>
    <t>Stephen DeVoe</t>
  </si>
  <si>
    <t>Downtown Indianapolis Streetcar Corporation</t>
  </si>
  <si>
    <t>Franklin Conaway</t>
  </si>
  <si>
    <t>Columbus Downtown Streetcar Association</t>
  </si>
  <si>
    <t>Monorail</t>
  </si>
  <si>
    <t>27-40</t>
  </si>
  <si>
    <t>5514-6535 (BRT-LRT)</t>
  </si>
  <si>
    <t>Still evaluating alternatives; down to BRT or LRT; distance/cost/ridership dependent on mode choice</t>
  </si>
  <si>
    <t>2020?</t>
  </si>
  <si>
    <t>Potential tax measure</t>
  </si>
  <si>
    <t>12-25 (LRT-BRT)</t>
  </si>
  <si>
    <t>Felix Castrodad, Project Manager</t>
  </si>
  <si>
    <t>Nashville Area MPO</t>
  </si>
  <si>
    <t>Small Starts; tried for a voter-approved sales tax hike but failed in May 2009</t>
  </si>
  <si>
    <t>Fare revenues, state operating assistance. Property tax increase (though voters failed to approve one in May 2009)</t>
  </si>
  <si>
    <t xml:space="preserve">Not yet identified, but considering creating a transportation improgvement district and getting private/philanthropic support for 50% of the cost.  May also levy a local sales tax but current MI law prohibits this </t>
  </si>
  <si>
    <t>Mesa Corridor Rapid Bus</t>
  </si>
  <si>
    <t>Airport Light Rail (RIC)</t>
  </si>
  <si>
    <t>DB</t>
  </si>
  <si>
    <t>more rail lines in earlier study, not on the table?</t>
  </si>
  <si>
    <t>Loyola/UPT Howard Streetcar</t>
  </si>
  <si>
    <t>1050-1230</t>
  </si>
  <si>
    <t>(Ridership = 2013)</t>
  </si>
  <si>
    <t>French Quarter/Press Street (Rampart St. / St. Claude Ave)</t>
  </si>
  <si>
    <t>Ramsey County</t>
  </si>
  <si>
    <t>Robert Street Corridor</t>
  </si>
  <si>
    <t>Dakota County</t>
  </si>
  <si>
    <t>Northwest Corridor</t>
  </si>
  <si>
    <t>North Corridor</t>
  </si>
  <si>
    <t>East Corridor</t>
  </si>
  <si>
    <t xml:space="preserve">Gold Line </t>
  </si>
  <si>
    <t>West Corridor</t>
  </si>
  <si>
    <t>Central Corridor</t>
  </si>
  <si>
    <t>I-225 Corridor</t>
  </si>
  <si>
    <t>Denver RTD</t>
  </si>
  <si>
    <t>SE Corridor Extension</t>
  </si>
  <si>
    <t>SW Corridor Extension</t>
  </si>
  <si>
    <t>Colfax Streetcar</t>
  </si>
  <si>
    <t>City of Denver</t>
  </si>
  <si>
    <t xml:space="preserve">Bus Mall </t>
  </si>
  <si>
    <t>Mid-Coast Corridor</t>
  </si>
  <si>
    <t>Mid-City Rapid Bus</t>
  </si>
  <si>
    <t>SANDAG</t>
  </si>
  <si>
    <t>South Bay Bus Rapid Transit</t>
  </si>
  <si>
    <t>Del Mar Loop Trolley</t>
  </si>
  <si>
    <t>City of St. Louis</t>
  </si>
  <si>
    <t>Loop Trolley</t>
  </si>
  <si>
    <t>East West Gateway</t>
  </si>
  <si>
    <t>EW Gateway</t>
  </si>
  <si>
    <t>Blue Line Extension</t>
  </si>
  <si>
    <t>RTA</t>
  </si>
  <si>
    <t>Cleveland RTA</t>
  </si>
  <si>
    <t>Waterfront Line Extension</t>
  </si>
  <si>
    <t>Metroplan</t>
  </si>
  <si>
    <t>Kelley Teague</t>
  </si>
  <si>
    <t>Metroplan Orlando</t>
  </si>
  <si>
    <t>Sunrail Phase I</t>
  </si>
  <si>
    <t>Sunrail Phase II</t>
  </si>
  <si>
    <t>Central Florida Rail</t>
  </si>
  <si>
    <t>North South LRT</t>
  </si>
  <si>
    <t>None</t>
  </si>
  <si>
    <t>Northeast Corridor LRT</t>
  </si>
  <si>
    <t>West Corridor LRT</t>
  </si>
  <si>
    <t>HART</t>
  </si>
  <si>
    <t>TBARTA</t>
  </si>
  <si>
    <t>Allegheny County</t>
  </si>
  <si>
    <t>Unk</t>
  </si>
  <si>
    <t>Sacramento</t>
  </si>
  <si>
    <t>South Corridor Extension</t>
  </si>
  <si>
    <t>West Sacramento Streetcar</t>
  </si>
  <si>
    <t>Sacramento RT</t>
  </si>
  <si>
    <t>RT</t>
  </si>
  <si>
    <t>Southeast Corridor</t>
  </si>
  <si>
    <t>Downtown Streetcar</t>
  </si>
  <si>
    <t>SF Bay Area</t>
  </si>
  <si>
    <t>Dallas Ft. Worth</t>
  </si>
  <si>
    <t>City of Minneapolis</t>
  </si>
  <si>
    <t>CATS</t>
  </si>
  <si>
    <t>West Streetcar Line (Airport)</t>
  </si>
  <si>
    <t>Milwaukie Light Rail</t>
  </si>
  <si>
    <t>Streetcar to Lake Oswego</t>
  </si>
  <si>
    <t>Columbia River Crossing</t>
  </si>
  <si>
    <t>Tri-Met</t>
  </si>
  <si>
    <t>City of Portland</t>
  </si>
  <si>
    <t>States</t>
  </si>
  <si>
    <t>CRC</t>
  </si>
  <si>
    <t>Tri Met</t>
  </si>
  <si>
    <t>Cincinnati</t>
  </si>
  <si>
    <t>MARC</t>
  </si>
  <si>
    <t>VIA</t>
  </si>
  <si>
    <t>Eastern Corridor Transit Study</t>
  </si>
  <si>
    <t>SPC</t>
  </si>
  <si>
    <t>Indianapolis</t>
  </si>
  <si>
    <t>Northeast Corridor</t>
  </si>
  <si>
    <t>Indy Connect</t>
  </si>
  <si>
    <t>MORPC</t>
  </si>
  <si>
    <t>Boulder Highway Corridor</t>
  </si>
  <si>
    <t>RTC</t>
  </si>
  <si>
    <t>Flamingo Road Corridor</t>
  </si>
  <si>
    <t>Streetcar Phase I</t>
  </si>
  <si>
    <t>Streetcar Phase II</t>
  </si>
  <si>
    <t>City of Milwaukee</t>
  </si>
  <si>
    <t>MKE Streetcar</t>
  </si>
  <si>
    <t>City of Austin</t>
  </si>
  <si>
    <t>Capital Metro</t>
  </si>
  <si>
    <t>SEWRPC</t>
  </si>
  <si>
    <t>Virginia Beach Extension</t>
  </si>
  <si>
    <t>HRT</t>
  </si>
  <si>
    <t>Triangle Transit</t>
  </si>
  <si>
    <t>NCRR Co</t>
  </si>
  <si>
    <t>NCR Commuter Corridor (State CR)</t>
  </si>
  <si>
    <t>Nashville MPO</t>
  </si>
  <si>
    <t>TARC</t>
  </si>
  <si>
    <t>Jonathan Parker</t>
  </si>
  <si>
    <t>JTA</t>
  </si>
  <si>
    <t>Jacksonvile</t>
  </si>
  <si>
    <t xml:space="preserve">Downtown Phase I </t>
  </si>
  <si>
    <t>Silver Line BRT</t>
  </si>
  <si>
    <t>The Rapid</t>
  </si>
  <si>
    <t>Hartford New Britain Busway</t>
  </si>
  <si>
    <t>ConnDOT</t>
  </si>
  <si>
    <t>CRCOG</t>
  </si>
  <si>
    <t>Local Site</t>
  </si>
  <si>
    <t>MATA</t>
  </si>
  <si>
    <t>OK City</t>
  </si>
  <si>
    <t>Midlothian Commuter Rail</t>
  </si>
  <si>
    <t>Richmond MPO</t>
  </si>
  <si>
    <t>Broad Street BRT</t>
  </si>
  <si>
    <t>Lee Yolton</t>
  </si>
  <si>
    <t>Birmingham MPO</t>
  </si>
  <si>
    <t>Grand River</t>
  </si>
  <si>
    <t>Big Beaver-Metro Parkway</t>
  </si>
  <si>
    <t>M-59</t>
  </si>
  <si>
    <t>8-mile</t>
  </si>
  <si>
    <t>Everett</t>
  </si>
  <si>
    <t>Ramsey County Railroad Authority</t>
  </si>
  <si>
    <t>Started coach bus services in October 2010 on the route as a 12-month pilot</t>
  </si>
  <si>
    <t>Gateway Corridor</t>
  </si>
  <si>
    <t>Regional Map</t>
  </si>
  <si>
    <t>Central Avenue BRT</t>
  </si>
  <si>
    <t>Nicollet Avenue BRT</t>
  </si>
  <si>
    <t>Snelling Ave/Ford Pkwy BRT</t>
  </si>
  <si>
    <t>West Broadway BRT</t>
  </si>
  <si>
    <t>Chicago Avenue BRT</t>
  </si>
  <si>
    <t>East 7th Street BRT</t>
  </si>
  <si>
    <t>West 7th Street BRT</t>
  </si>
  <si>
    <t>American Blvd BRT</t>
  </si>
  <si>
    <t>Lake Street Corridor</t>
  </si>
  <si>
    <t>Hennepin Avenue Corridor</t>
  </si>
  <si>
    <t>Regional Map or Long-Term Map</t>
  </si>
  <si>
    <t>2.1-3.66 (if streetcar)</t>
  </si>
  <si>
    <t>Met Council</t>
  </si>
  <si>
    <t>Northstar Extension</t>
  </si>
  <si>
    <t>Midtown Corridor</t>
  </si>
  <si>
    <t>Light Rail/BRT/Streetcar</t>
  </si>
  <si>
    <t>Feasibility study says streetcar would not be profitable</t>
  </si>
  <si>
    <t>5.189-6.016 (if streetcar)</t>
  </si>
  <si>
    <t>1-35W North</t>
  </si>
  <si>
    <t>I-35W South</t>
  </si>
  <si>
    <t>Highway 65/Central Avenue/BNSF</t>
  </si>
  <si>
    <t>Cedar Avenue BRT</t>
  </si>
  <si>
    <t xml:space="preserve">Map </t>
  </si>
  <si>
    <t>2012-2020</t>
  </si>
  <si>
    <t>St. Paul Streetcar</t>
  </si>
  <si>
    <t>St. Paul</t>
  </si>
  <si>
    <t>Christina Morrison, City Planner</t>
  </si>
  <si>
    <t>City of St. Paul</t>
  </si>
  <si>
    <t>GO TO 2040-Constrained</t>
  </si>
  <si>
    <t>Kevin O'Malley</t>
  </si>
  <si>
    <t>GO TO 2040-Unconstrained</t>
  </si>
  <si>
    <t>David Kralik</t>
  </si>
  <si>
    <t>10 M annual</t>
  </si>
  <si>
    <t>GO TO 2040-S.E.&amp; Mod.*</t>
  </si>
  <si>
    <t>AA complete in 2007.  Awaiting PE entry approval.</t>
  </si>
  <si>
    <t>LPA chosen. AA will be complete in early 2011.</t>
  </si>
  <si>
    <t>LPA chosen. AA will be complete in mid 2011.</t>
  </si>
  <si>
    <t>RFP for EA and PE being developed.</t>
  </si>
  <si>
    <t>Dupage Co.</t>
  </si>
  <si>
    <t>Express Airoport Train Service</t>
  </si>
  <si>
    <t>CTA/Chicago</t>
  </si>
  <si>
    <t>Metra Milwaukee District North Improvements</t>
  </si>
  <si>
    <t>Metra SW Service Extension &amp; Full Service</t>
  </si>
  <si>
    <t>O'Hare to Schaumburg Transit Service</t>
  </si>
  <si>
    <t>IDOT</t>
  </si>
  <si>
    <t>Mike Martinez</t>
  </si>
  <si>
    <t>Houston to Galveston</t>
  </si>
  <si>
    <t>News article</t>
  </si>
  <si>
    <t>Orange Line Phase I MIC /Earlington Heights</t>
  </si>
  <si>
    <t>2010 Transit Development Plan</t>
  </si>
  <si>
    <t>PTP</t>
  </si>
  <si>
    <t>Jim Smoski</t>
  </si>
  <si>
    <t>Miami-Dade County</t>
  </si>
  <si>
    <t>SFRTA Strategic Regional Transit Plan</t>
  </si>
  <si>
    <t>Ft. Lauderdale Streetcar, The WAVE</t>
  </si>
  <si>
    <t>Downtown Development Authority</t>
  </si>
  <si>
    <t>South Florida East Coast Corridor (FEC)</t>
  </si>
  <si>
    <t>Gregor Senger</t>
  </si>
  <si>
    <t xml:space="preserve">Central Broward East / West Transit Study </t>
  </si>
  <si>
    <t>pg 18</t>
  </si>
  <si>
    <t>Gulfport-Biloxi-Pascagoula</t>
  </si>
  <si>
    <t>Appleton-Oshkosh-Neenah</t>
  </si>
  <si>
    <t>Killeen-Temple-Fort Hood</t>
  </si>
  <si>
    <t>Davenport-Moline-Rock Island</t>
  </si>
  <si>
    <t>IA-IL</t>
  </si>
  <si>
    <t>Beaumont-Port Arthur</t>
  </si>
  <si>
    <t>Anchorage</t>
  </si>
  <si>
    <t>AK</t>
  </si>
  <si>
    <t>Hickory-Lenoir-Morganton</t>
  </si>
  <si>
    <t>Fayetteville</t>
  </si>
  <si>
    <t>Tallahassee</t>
  </si>
  <si>
    <t>Wilmington</t>
  </si>
  <si>
    <t>Evansville</t>
  </si>
  <si>
    <t>IN-KY</t>
  </si>
  <si>
    <t>Eugene-Springfield</t>
  </si>
  <si>
    <t>Ocala</t>
  </si>
  <si>
    <t>Kalamazoo-Portage</t>
  </si>
  <si>
    <t>Myrtle Beach-Conway-Georgetown</t>
  </si>
  <si>
    <t>Naples-Marco Island</t>
  </si>
  <si>
    <t>Saginaw-Bay City-Saginaw Township North</t>
  </si>
  <si>
    <t>Green Bay</t>
  </si>
  <si>
    <t>Charleston</t>
  </si>
  <si>
    <t>WV</t>
  </si>
  <si>
    <t>Roanoke</t>
  </si>
  <si>
    <t>Lubbock-Levelland</t>
  </si>
  <si>
    <t>Fort Collins-Loveland</t>
  </si>
  <si>
    <t>NE</t>
  </si>
  <si>
    <t>Utica-Rome</t>
  </si>
  <si>
    <t>Fort Smith</t>
  </si>
  <si>
    <t>AR-OK</t>
  </si>
  <si>
    <t>Huntington-Ashland</t>
  </si>
  <si>
    <t>WV-KY-OH</t>
  </si>
  <si>
    <t>Erie</t>
  </si>
  <si>
    <t>Duluth</t>
  </si>
  <si>
    <t>Atlantic City-Hammonton</t>
  </si>
  <si>
    <t>NJ</t>
  </si>
  <si>
    <t>Pop Change</t>
  </si>
  <si>
    <t>Shoreline BRT (E Line)</t>
  </si>
  <si>
    <t>Ballard BRT (D Line)</t>
  </si>
  <si>
    <t>Burien Renton BRT (F Line)</t>
  </si>
  <si>
    <t>Bellevue BRT (B Line)</t>
  </si>
  <si>
    <t>West Seattle BRT (C Line)</t>
  </si>
  <si>
    <t>Rapid Ride (Letter Lines)</t>
  </si>
  <si>
    <t>Pg 2</t>
  </si>
  <si>
    <t>PTIS</t>
  </si>
  <si>
    <t>Aspen Glenwood Springs</t>
  </si>
  <si>
    <t>RFTA</t>
  </si>
  <si>
    <t>John B. Hester</t>
  </si>
  <si>
    <t>City of Reno</t>
  </si>
  <si>
    <t>LTD</t>
  </si>
  <si>
    <t>Tom Schwetz</t>
  </si>
  <si>
    <t>Kathleen Bracke</t>
  </si>
  <si>
    <t>City of Fort Collins</t>
  </si>
  <si>
    <t>Bus Rapid Transit</t>
  </si>
  <si>
    <t>Notable Regions Under 500k Residents</t>
  </si>
  <si>
    <t>Glossary</t>
  </si>
  <si>
    <t>PCGA</t>
  </si>
  <si>
    <t>Federal Small Starts, State Senate Bill, General Fund, Development Authority</t>
  </si>
  <si>
    <t>Mason Corridor</t>
  </si>
  <si>
    <t>West Eugene EMX 13th Ave Alt</t>
  </si>
  <si>
    <t>Ridership is increase from existing</t>
  </si>
  <si>
    <t>EMX Expansion</t>
  </si>
  <si>
    <t>Federal, Local</t>
  </si>
  <si>
    <t>Christina Watson</t>
  </si>
  <si>
    <t>See SLC</t>
  </si>
  <si>
    <t>Distance is single direction</t>
  </si>
  <si>
    <t>LRTP</t>
  </si>
  <si>
    <t>Station Map Location</t>
  </si>
  <si>
    <t>Julie Shade</t>
  </si>
  <si>
    <t>MTP</t>
  </si>
  <si>
    <t>Map</t>
  </si>
  <si>
    <t>ACE Extension</t>
  </si>
  <si>
    <t>Process Level</t>
  </si>
  <si>
    <t>Engineering</t>
  </si>
  <si>
    <t>Future Plan</t>
  </si>
  <si>
    <t>None (Streetcar Discussion)</t>
  </si>
  <si>
    <t>Stalled</t>
  </si>
  <si>
    <t>None (LRT Idea out there)</t>
  </si>
  <si>
    <t>City of Abq</t>
  </si>
  <si>
    <t>Local Sales Tax</t>
  </si>
  <si>
    <t>Metro 30/10</t>
  </si>
  <si>
    <t>Information Source Link</t>
  </si>
  <si>
    <t>AA</t>
  </si>
  <si>
    <t>Pg 3-83</t>
  </si>
  <si>
    <t>Wilshire BRT</t>
  </si>
  <si>
    <t>UP Northwest Upgrade</t>
  </si>
  <si>
    <t>STAR Line</t>
  </si>
  <si>
    <t>Metra</t>
  </si>
  <si>
    <t>Process Level Categories</t>
  </si>
  <si>
    <t>Alternatives Analysis (AA)</t>
  </si>
  <si>
    <t>Project planning has stalled</t>
  </si>
  <si>
    <t>Future plans for a project</t>
  </si>
  <si>
    <t>Project is in the alternatives AA phase</t>
  </si>
  <si>
    <t>Project is under construction</t>
  </si>
  <si>
    <t>Base Year if Possible</t>
  </si>
  <si>
    <t>Capital</t>
  </si>
  <si>
    <t>Operating</t>
  </si>
  <si>
    <t>Pg 92</t>
  </si>
  <si>
    <t>Pg 91</t>
  </si>
  <si>
    <t>AA Report</t>
  </si>
  <si>
    <t>Pg 76</t>
  </si>
  <si>
    <t>Pg 77</t>
  </si>
  <si>
    <t>Pg 83</t>
  </si>
  <si>
    <t>Pg 84</t>
  </si>
  <si>
    <t>Daily Trips</t>
  </si>
  <si>
    <t>BRT</t>
  </si>
  <si>
    <t>Uptown to US 90A Commuter Line</t>
  </si>
  <si>
    <t>Gessner</t>
  </si>
  <si>
    <t>US249/Tidwell</t>
  </si>
  <si>
    <t>UT</t>
  </si>
  <si>
    <t>UTA</t>
  </si>
  <si>
    <t>Mid Jordan TRAX</t>
  </si>
  <si>
    <t>West Valley TRAX</t>
  </si>
  <si>
    <t>Airport TRAX</t>
  </si>
  <si>
    <t>Draper TRAX</t>
  </si>
  <si>
    <t>Front Runner South</t>
  </si>
  <si>
    <t>Sugarhouse Trolley</t>
  </si>
  <si>
    <t>Ogden Weber State Streetcar</t>
  </si>
  <si>
    <t>South Davis Transit Study</t>
  </si>
  <si>
    <t>Streetcar</t>
  </si>
  <si>
    <t>1 million +</t>
  </si>
  <si>
    <t>Orange Line Extension</t>
  </si>
  <si>
    <t>Expo Line Phase II</t>
  </si>
  <si>
    <t>Expo Line Phase I</t>
  </si>
  <si>
    <t>West Santa Ana Transit Corridor</t>
  </si>
  <si>
    <t>Green Line to LAX</t>
  </si>
  <si>
    <t>Regional Connector</t>
  </si>
  <si>
    <t>Sepulveda Pass Transit Corridor</t>
  </si>
  <si>
    <t>CA</t>
  </si>
  <si>
    <t>LACMTA</t>
  </si>
  <si>
    <t>Metro</t>
  </si>
  <si>
    <t>Reconnecting America for the Rockefeller Foundation</t>
  </si>
  <si>
    <t>Region</t>
  </si>
  <si>
    <t>LA</t>
  </si>
  <si>
    <t>SLC</t>
  </si>
  <si>
    <t>Houston</t>
  </si>
  <si>
    <t>New York-Newark-Bridgeport</t>
  </si>
  <si>
    <t>NY-NJ-CT-PA</t>
  </si>
  <si>
    <t>CSA</t>
  </si>
  <si>
    <t>City of Lancaster</t>
  </si>
  <si>
    <t>Jack Howell</t>
  </si>
  <si>
    <t>JCMPO</t>
  </si>
  <si>
    <t>Lane Transit</t>
  </si>
  <si>
    <t>TAMC</t>
  </si>
  <si>
    <t>Streetcar via BRT</t>
  </si>
  <si>
    <t>Downtown Reno</t>
  </si>
  <si>
    <t>Project has completed alternatives analysis and has stations located</t>
  </si>
  <si>
    <t>No opportunity for sales tax vote</t>
  </si>
  <si>
    <t>City of Tulsa</t>
  </si>
  <si>
    <t>Downtown Master Plan</t>
  </si>
  <si>
    <t>Boulder Corridor Trolley</t>
  </si>
  <si>
    <t>Broken Arrow Commuter Rail or BRT</t>
  </si>
  <si>
    <t>Tulsa Transit</t>
  </si>
  <si>
    <t>184-268 (BRT); 2000-14100 (CR)</t>
  </si>
  <si>
    <t>p. 8</t>
  </si>
  <si>
    <t>LRTP; Rail Transit Strategic Plan (both INCOG)</t>
  </si>
  <si>
    <t>1.9 (BRT); 3.1 (CR)</t>
  </si>
  <si>
    <t>Jenks/Bixby Corridor</t>
  </si>
  <si>
    <t>INCOG</t>
  </si>
  <si>
    <t>Owasso Corridor</t>
  </si>
  <si>
    <t>Sand Springs Corridor</t>
  </si>
  <si>
    <t>Sapulpa Corridor</t>
  </si>
  <si>
    <t>EIS approved by governor in 12/2010</t>
  </si>
  <si>
    <t>New Starts, Urbanized Area Formula Funds, ARRA, state/local general excise tax (0.5 cents)</t>
  </si>
  <si>
    <t>Fare revenues and some federal funds</t>
  </si>
  <si>
    <t>Michael Riordan, Acting Director</t>
  </si>
  <si>
    <t>Municipal Development Dept.</t>
  </si>
  <si>
    <t>2013-2014</t>
  </si>
  <si>
    <t>Federal, state &amp; county funds</t>
  </si>
  <si>
    <t xml:space="preserve"> </t>
  </si>
  <si>
    <t>Visalia-Porterville</t>
  </si>
  <si>
    <t>Montgomery-Alexander City</t>
  </si>
  <si>
    <t>Savannah-Hinesville-Fort Stewart</t>
  </si>
  <si>
    <t>GA</t>
  </si>
  <si>
    <t>Brownsville-Harlingen-Raymondville</t>
  </si>
  <si>
    <t>LRTP or Branding</t>
  </si>
  <si>
    <t>Extra Details</t>
  </si>
  <si>
    <t>Transit Technology</t>
  </si>
  <si>
    <t>&lt; 1Million People</t>
  </si>
  <si>
    <t>&lt; 2 Million People</t>
  </si>
  <si>
    <t>Annual</t>
  </si>
  <si>
    <t>Jim Cunradi</t>
  </si>
  <si>
    <t>Yes</t>
  </si>
  <si>
    <t>SMART Rail</t>
  </si>
  <si>
    <t>BART to Warm Springs</t>
  </si>
  <si>
    <t>Alternative 3</t>
  </si>
  <si>
    <t>Partners</t>
  </si>
  <si>
    <t>No</t>
  </si>
  <si>
    <t>Catherine Westphall</t>
  </si>
  <si>
    <t>Fare box, regional tax</t>
  </si>
  <si>
    <t xml:space="preserve"> C Funding Mechanism</t>
  </si>
  <si>
    <t>O Funding Mechanism</t>
  </si>
  <si>
    <t>Fare box, sales tax</t>
  </si>
  <si>
    <t>Lots</t>
  </si>
  <si>
    <t>Listing</t>
  </si>
  <si>
    <t>SFMTA</t>
  </si>
  <si>
    <t>Sales Tax</t>
  </si>
  <si>
    <t>John Lackey</t>
  </si>
  <si>
    <t>Zabe Bent</t>
  </si>
  <si>
    <t>Rachel Hiatt</t>
  </si>
  <si>
    <t>Zach Seal</t>
  </si>
  <si>
    <t>Malcolm Quint</t>
  </si>
  <si>
    <t>Ellen Smith</t>
  </si>
  <si>
    <t>Maps pg</t>
  </si>
  <si>
    <t>75% dedicated</t>
  </si>
  <si>
    <t>75m small starts, 
2.1 5309, 
48.7 regional measure 2 bridge toll, 
21m alameda co measure b, 
52.7m STIP</t>
  </si>
  <si>
    <t>Sales/Property Tax</t>
  </si>
  <si>
    <t>UP Mainline</t>
  </si>
  <si>
    <t>Cleburne</t>
  </si>
  <si>
    <t>Map for GIS Plot</t>
  </si>
  <si>
    <t>Gail Collins</t>
  </si>
  <si>
    <t>Eastern Corridor Oasis</t>
  </si>
  <si>
    <t>OKI</t>
  </si>
  <si>
    <t>Map pg 24</t>
  </si>
  <si>
    <t>I-71 Rail Transit Vision</t>
  </si>
  <si>
    <t>Wasson Rail Transit Vision</t>
  </si>
  <si>
    <t>SE Rail Transit Vision</t>
  </si>
  <si>
    <t>Western Rail Transit Vision</t>
  </si>
  <si>
    <t>Lawrenceburg Rail Transit Vision</t>
  </si>
  <si>
    <t>Map Pg 27</t>
  </si>
  <si>
    <t>I-75 Rail Transit Vision</t>
  </si>
  <si>
    <t>Don Burrell</t>
  </si>
  <si>
    <t>OKI MPO</t>
  </si>
  <si>
    <t>Hamilton County</t>
  </si>
  <si>
    <t>Keith Hansmann</t>
  </si>
  <si>
    <t xml:space="preserve">New Haven-Hartford-Springfield </t>
  </si>
  <si>
    <t>Kathleen Fichter</t>
  </si>
  <si>
    <t>Scott Hamwey</t>
  </si>
  <si>
    <t>Amy Pettine</t>
  </si>
  <si>
    <t>Scott Kubly</t>
  </si>
  <si>
    <t>Wendy Jia</t>
  </si>
  <si>
    <t>Danyell Diggs</t>
  </si>
  <si>
    <t>State(s)</t>
  </si>
  <si>
    <t>Region Type (CSA, MSA)</t>
  </si>
  <si>
    <t>Region Size (2009)</t>
  </si>
  <si>
    <t>2009 Pop</t>
  </si>
  <si>
    <t>2000 Pop</t>
  </si>
  <si>
    <t>Current System Size</t>
  </si>
  <si>
    <t>??</t>
  </si>
  <si>
    <t xml:space="preserve">Updated </t>
  </si>
  <si>
    <t>State</t>
  </si>
  <si>
    <t>Project Name</t>
  </si>
  <si>
    <t>Regional BRT Network</t>
  </si>
  <si>
    <t>MWCOG</t>
  </si>
  <si>
    <t>Was to be part of a stimuus grant…</t>
  </si>
  <si>
    <t>Regional BRT Plan</t>
  </si>
  <si>
    <t>TBD</t>
  </si>
  <si>
    <t>Kristin Speaker</t>
  </si>
  <si>
    <t>Charles Street Development Corp.</t>
  </si>
  <si>
    <t>DC/Baltimore</t>
  </si>
  <si>
    <t>MTA/WMATA</t>
  </si>
  <si>
    <t>Still uncertain if MTA or WMATA will be operating this line</t>
  </si>
  <si>
    <t>Michael D. Madden</t>
  </si>
  <si>
    <t>Baltimore City DOT</t>
  </si>
  <si>
    <t>George Hill</t>
  </si>
  <si>
    <t>Woonsocket Commuter Rail</t>
  </si>
  <si>
    <t>Commter Rail</t>
  </si>
  <si>
    <t>3.6-4.3</t>
  </si>
  <si>
    <t>Pg 11</t>
  </si>
  <si>
    <t>212-994</t>
  </si>
  <si>
    <t>Vicky Diede</t>
  </si>
  <si>
    <t>Pg 5-4</t>
  </si>
  <si>
    <t>Count</t>
  </si>
  <si>
    <t>3200-3400</t>
  </si>
  <si>
    <t>Manor Green Line</t>
  </si>
  <si>
    <t>Central City Urban Rail</t>
  </si>
  <si>
    <t>Mokan Corridor</t>
  </si>
  <si>
    <t>Pg EX-5</t>
  </si>
  <si>
    <t>7,000-12,000</t>
  </si>
  <si>
    <t>Map Pg 3</t>
  </si>
  <si>
    <t>Pg 7-1</t>
  </si>
  <si>
    <t>Frontlines 2015</t>
  </si>
  <si>
    <t>Map Pg 2-2</t>
  </si>
  <si>
    <t>Map Figure 1</t>
  </si>
  <si>
    <t>Pg A-174</t>
  </si>
  <si>
    <t>Pg 6-19</t>
  </si>
  <si>
    <t>Chris Chesnut</t>
  </si>
  <si>
    <t>Jamie Snook</t>
  </si>
  <si>
    <t>Oregon Metro</t>
  </si>
  <si>
    <t xml:space="preserve">Bridget Wieghart </t>
  </si>
  <si>
    <t>Front Runner Ogden to Brigham City</t>
  </si>
  <si>
    <t>Taylorsville Transitway</t>
  </si>
  <si>
    <t>State Street BRT</t>
  </si>
  <si>
    <t>5600 West BRT</t>
  </si>
  <si>
    <t>Front Runner South to Payson</t>
  </si>
  <si>
    <t>Provo Orem BRT</t>
  </si>
  <si>
    <t>Redwood Road BRT</t>
  </si>
  <si>
    <t>Weber County Washington Blvd</t>
  </si>
  <si>
    <t>Map Pg 2-22</t>
  </si>
  <si>
    <t>Federal Stimulus Money, Local Sales Tax</t>
  </si>
  <si>
    <t>Small Starts, Local Sales Tax</t>
  </si>
  <si>
    <t>Pg 5-9</t>
  </si>
  <si>
    <t>Maps</t>
  </si>
  <si>
    <t>Wake County Corridor</t>
  </si>
  <si>
    <t>Durham to Wake County Corridor</t>
  </si>
  <si>
    <t>Durham to Orange County Corridor</t>
  </si>
  <si>
    <t>17-18</t>
  </si>
  <si>
    <t>Amy Inman</t>
  </si>
  <si>
    <t>Virginia DRPT</t>
  </si>
  <si>
    <t>Newport News to Williamsburg</t>
  </si>
  <si>
    <t>Harbor Park to Greenbrier</t>
  </si>
  <si>
    <t>Newport News to University</t>
  </si>
  <si>
    <t>Harbor Park to Portsmouth Loop</t>
  </si>
  <si>
    <t>HRTPO</t>
  </si>
  <si>
    <t>Map pg 7</t>
  </si>
  <si>
    <t>Jonathan Lupton</t>
  </si>
  <si>
    <t>Bill Wheeler</t>
  </si>
  <si>
    <t>Tanisha Taylor</t>
  </si>
  <si>
    <t>Norristown to Redding Extension</t>
  </si>
  <si>
    <t>Income Analysis</t>
  </si>
  <si>
    <t>Y</t>
  </si>
  <si>
    <t>Van Ness BRT</t>
  </si>
  <si>
    <t>Geary BRT</t>
  </si>
  <si>
    <t>Pg 5-3</t>
  </si>
  <si>
    <t>Pg 5-3-2</t>
  </si>
  <si>
    <t>Ernie G. Martinez</t>
  </si>
  <si>
    <t>DART Sales Tax</t>
  </si>
  <si>
    <t>Downtown to Norfolk Naval Station</t>
  </si>
  <si>
    <t>Map pg 6</t>
  </si>
  <si>
    <t>Marie Arnt</t>
  </si>
  <si>
    <t>Greensboro/ Winston Salem</t>
  </si>
  <si>
    <t>Powell Corridor HCT</t>
  </si>
  <si>
    <t>Beaverton Wilsonville LRT</t>
  </si>
  <si>
    <t>Future Total Estimated Employment</t>
  </si>
  <si>
    <t>Houston-Baytown-Huntsville</t>
  </si>
  <si>
    <t>4 Small</t>
  </si>
  <si>
    <t>Atlanta-Sandy Springs-Gainesville</t>
  </si>
  <si>
    <t>GA-AL</t>
  </si>
  <si>
    <t>Miami-Fort Lauderdale-Pompano Beach</t>
  </si>
  <si>
    <t>FL</t>
  </si>
  <si>
    <t>MSA</t>
  </si>
  <si>
    <t>Detroit-Warren-Flint</t>
  </si>
  <si>
    <t>MI</t>
  </si>
  <si>
    <t>5 None</t>
  </si>
  <si>
    <t>Phoenix-Mesa-Glendale</t>
  </si>
  <si>
    <t>AZ</t>
  </si>
  <si>
    <t>Seattle-Tacoma-Olympia</t>
  </si>
  <si>
    <t>WA</t>
  </si>
  <si>
    <t>Minneapolis-St. Paul-St. Cloud</t>
  </si>
  <si>
    <t>MN-WI</t>
  </si>
  <si>
    <t>CO</t>
  </si>
  <si>
    <t>San Diego-Carlsbad-San Marcos</t>
  </si>
  <si>
    <t>St. Louis-St. Charles-Farmington</t>
  </si>
  <si>
    <t>MO-IL</t>
  </si>
  <si>
    <t>Cleveland-Akron-Elyria</t>
  </si>
  <si>
    <t>OH</t>
  </si>
  <si>
    <t>Orlando-Deltona-Daytona Beach</t>
  </si>
  <si>
    <t>Tampa-St. Petersburg-Clearwater</t>
  </si>
  <si>
    <t>Pittsburgh-New Castle</t>
  </si>
  <si>
    <t>PA</t>
  </si>
  <si>
    <t>Sacramento–Arden-Arcade–Yuba City</t>
  </si>
  <si>
    <t>CA-NV</t>
  </si>
  <si>
    <t>Charlotte-Gastonia-Salisbury</t>
  </si>
  <si>
    <t>NC-SC</t>
  </si>
  <si>
    <t>Portland-Vancouver-Hillsboro</t>
  </si>
  <si>
    <t>OR-WA</t>
  </si>
  <si>
    <t>Cincinnati-Middletown-Wilmington</t>
  </si>
  <si>
    <t>OH-KY-IN</t>
  </si>
  <si>
    <t>Kansas City-Overland Park-Kansas City</t>
  </si>
  <si>
    <t>MO-KS</t>
  </si>
  <si>
    <t>San Antonio-New Braunfels</t>
  </si>
  <si>
    <t>Indianapolis-Anderson-Columbus</t>
  </si>
  <si>
    <t>IN</t>
  </si>
  <si>
    <t>Columbus-Marion-Chillicothe</t>
  </si>
  <si>
    <t>Las Vegas-Paradise-Pahrump</t>
  </si>
  <si>
    <t>NV</t>
  </si>
  <si>
    <t>Milwaukee-Racine-Waukesha</t>
  </si>
  <si>
    <t>WI</t>
  </si>
  <si>
    <t>Sales Tax, Federal Funds</t>
  </si>
  <si>
    <t>SEPTA</t>
  </si>
  <si>
    <t>David Fogel</t>
  </si>
  <si>
    <t>John Lancaster</t>
  </si>
  <si>
    <t>Alternative 2</t>
  </si>
  <si>
    <t>Pg 2-42</t>
  </si>
  <si>
    <t>Pg 2-48</t>
  </si>
  <si>
    <t>Map Pg 2-24</t>
  </si>
  <si>
    <t>Keith Manoy</t>
  </si>
  <si>
    <t>City of Dallas</t>
  </si>
  <si>
    <t>GPATS</t>
  </si>
  <si>
    <t>Highway 123/I-85 Corridor</t>
  </si>
  <si>
    <t>US 276 Corridor</t>
  </si>
  <si>
    <t>Federal Funds, Local Funds</t>
  </si>
  <si>
    <t>CR/BRT</t>
  </si>
  <si>
    <t>3 Alternatives</t>
  </si>
  <si>
    <t>Transit Element</t>
  </si>
  <si>
    <t>Dan McGee</t>
  </si>
  <si>
    <t>Greenville MPO</t>
  </si>
  <si>
    <t>Mike Kaczorowski</t>
  </si>
  <si>
    <t>RPC GB</t>
  </si>
  <si>
    <t>Salt Lake City</t>
  </si>
  <si>
    <t>In Town Circulators</t>
  </si>
  <si>
    <t>ITP Project</t>
  </si>
  <si>
    <t>ITP</t>
  </si>
  <si>
    <t>Darrell Howard</t>
  </si>
  <si>
    <t>System Brochure</t>
  </si>
  <si>
    <t>Listed in long range plan but not seriously studied</t>
  </si>
  <si>
    <t>GBN RTC</t>
  </si>
  <si>
    <t>Thomas Kipler</t>
  </si>
  <si>
    <t>Mark Donaghy</t>
  </si>
  <si>
    <t>Greater Dayton RTA</t>
  </si>
  <si>
    <t>Dayton RTA</t>
  </si>
  <si>
    <t>Pg 31</t>
  </si>
  <si>
    <t>Pg 36</t>
  </si>
  <si>
    <t>Aviation Heritage Corridor Streetcar</t>
  </si>
  <si>
    <t>MVRPC</t>
  </si>
  <si>
    <t>Operating funding is stalling project</t>
  </si>
  <si>
    <t>Streetcar Starter Line</t>
  </si>
  <si>
    <t>Map in Report</t>
  </si>
  <si>
    <t>Shellie Ginn</t>
  </si>
  <si>
    <t>City of Tucson</t>
  </si>
  <si>
    <t>Pg A-46</t>
  </si>
  <si>
    <t>6th Avenue/Nogales Highway Rapid Bus/Streetcar</t>
  </si>
  <si>
    <t>Broadway Boulevard BRT/LRT</t>
  </si>
  <si>
    <t>Pg 151</t>
  </si>
  <si>
    <t>Pg 152</t>
  </si>
  <si>
    <t>PAG</t>
  </si>
  <si>
    <t>Central Subway - T Third Phase II</t>
  </si>
  <si>
    <t xml:space="preserve">Fares, State, </t>
  </si>
  <si>
    <t>Lewis Ames</t>
  </si>
  <si>
    <t>Map Pg 17-18</t>
  </si>
  <si>
    <t>River Rail Extensions</t>
  </si>
  <si>
    <t>New York Metro</t>
  </si>
  <si>
    <t>Northern Branch Project</t>
  </si>
  <si>
    <t>NJ Transit</t>
  </si>
  <si>
    <t>MOM Line</t>
  </si>
  <si>
    <t>West Trenton Line</t>
  </si>
  <si>
    <t>News Reports</t>
  </si>
  <si>
    <t>Media Elwyn Extension (Wawa)</t>
  </si>
  <si>
    <t>Alternatives Maps</t>
  </si>
  <si>
    <t>34th Street Transitway</t>
  </si>
  <si>
    <t>West of Hudson Regional Access</t>
  </si>
  <si>
    <t>Map Pg 8</t>
  </si>
  <si>
    <t>Bus livability grant, MTA</t>
  </si>
  <si>
    <t>Hylan Boulevard</t>
  </si>
  <si>
    <t>Nostrand/Rogers Avenue</t>
  </si>
  <si>
    <t>PLANYC</t>
  </si>
  <si>
    <t>Union County Light Rail</t>
  </si>
  <si>
    <t>NJTPA</t>
  </si>
  <si>
    <t>State, Federal grants</t>
  </si>
  <si>
    <t>State, Local</t>
  </si>
  <si>
    <t>Pg 24</t>
  </si>
  <si>
    <t>Pg 37</t>
  </si>
  <si>
    <t>City of Madison</t>
  </si>
  <si>
    <t>Sales Tax, U of A, City</t>
  </si>
  <si>
    <t>Pg 39</t>
  </si>
  <si>
    <t>Pg 40</t>
  </si>
  <si>
    <t>Measure J, Measure A funding</t>
  </si>
  <si>
    <t>Farebox, sales tax</t>
  </si>
  <si>
    <t>Bruce Schaller</t>
  </si>
  <si>
    <t>NYC DOT</t>
  </si>
  <si>
    <t>Jennifer O'Connor</t>
  </si>
  <si>
    <t>Todd Hemingson</t>
  </si>
  <si>
    <t>Matt Dahl</t>
  </si>
  <si>
    <t>Pg 34</t>
  </si>
  <si>
    <t>Val Snider</t>
  </si>
  <si>
    <t>Streetcar Task Force</t>
  </si>
  <si>
    <t>Streetcar Central Core Phase 1</t>
  </si>
  <si>
    <t>North Extension</t>
  </si>
  <si>
    <t>West Extension</t>
  </si>
  <si>
    <t>East Extension</t>
  </si>
  <si>
    <t>South Extension</t>
  </si>
  <si>
    <t>Map Ch 4</t>
  </si>
  <si>
    <t>Possible 2011 referendum for transit</t>
  </si>
  <si>
    <t>E. David McDonald</t>
  </si>
  <si>
    <t>Map Pg 2</t>
  </si>
  <si>
    <t>Cap City Development Corp</t>
  </si>
  <si>
    <t>WMATA/MWAA</t>
  </si>
  <si>
    <t>Transit Service Expansion Plan (1999)</t>
  </si>
  <si>
    <t>FTA ($900M); $1.6 bln public-private partnership between MWAA &amp; Dulles Transit Partners; toll revenue from Dulles Toll Road; Virginia Transoprtation Act ($275M); counties and airports authoirty</t>
  </si>
  <si>
    <t>Marcia  McAllister</t>
  </si>
  <si>
    <t>Dulles Metro</t>
  </si>
  <si>
    <t>Special tax district and toll road revenues</t>
  </si>
  <si>
    <t>I-270 Multimodal Study</t>
  </si>
  <si>
    <t>Rick J. Kiegel</t>
  </si>
  <si>
    <t>WMATA/Arlington &amp; Fairfax Counties</t>
  </si>
  <si>
    <t>Arlington County will set up a new transit agency to operate the streetcar, independent of WMATA</t>
  </si>
  <si>
    <t>Columbia Pike Multimodal Project</t>
  </si>
  <si>
    <t>$50 million from New Starts, $110 million from local and state dollars</t>
  </si>
  <si>
    <t>Unknown</t>
  </si>
  <si>
    <t>~$176 over 30 years</t>
  </si>
  <si>
    <t>John M. Dittmeier</t>
  </si>
  <si>
    <t>Nova Light Rail</t>
  </si>
  <si>
    <t>Nova Blue Line extension</t>
  </si>
  <si>
    <t>Nova Orange Line extension</t>
  </si>
  <si>
    <t>Blue Line extension</t>
  </si>
  <si>
    <t>23-32</t>
  </si>
  <si>
    <t>16-18</t>
  </si>
  <si>
    <t>Brenda Tierney, Public Information Manager</t>
  </si>
  <si>
    <t>North Line Corridor (GA 400 Perimeter-Windward Parkway)</t>
  </si>
  <si>
    <t>Heavy Rail/LRT</t>
  </si>
  <si>
    <t>Southern MD Transit Corridor</t>
  </si>
  <si>
    <t>p. 16</t>
  </si>
  <si>
    <t>8 new lines</t>
  </si>
  <si>
    <t>p. 4-3</t>
  </si>
  <si>
    <t>Transit Future System Plan (2010)</t>
  </si>
  <si>
    <t>p. 4-20</t>
  </si>
  <si>
    <t>Great Streets Initiative; Transit Future System Plan (2010)</t>
  </si>
  <si>
    <t>p. 4-19</t>
  </si>
  <si>
    <t>p. 4-27</t>
  </si>
  <si>
    <t>Benning Road</t>
  </si>
  <si>
    <t>p. 4-22</t>
  </si>
  <si>
    <t>Historic Anacostia</t>
  </si>
  <si>
    <t>p. 4-23</t>
  </si>
  <si>
    <t>Union Station/Mt. Vernon Square</t>
  </si>
  <si>
    <t>p. 4-24</t>
  </si>
  <si>
    <t>M Street SE/11th Street Bridge</t>
  </si>
  <si>
    <t>p. 4-26</t>
  </si>
  <si>
    <t>14th Street</t>
  </si>
  <si>
    <t>p. 4-29</t>
  </si>
  <si>
    <t>Lower Georgia Avenue</t>
  </si>
  <si>
    <t>p. 4-30</t>
  </si>
  <si>
    <t>p. 4-25</t>
  </si>
  <si>
    <t>p. 4-32</t>
  </si>
  <si>
    <t>Congress Heights</t>
  </si>
  <si>
    <t>p. 4-33</t>
  </si>
  <si>
    <t>Florida Avenue</t>
  </si>
  <si>
    <t>p. 4-34</t>
  </si>
  <si>
    <t>U Street/Calvert Street</t>
  </si>
  <si>
    <t>p. 4-35</t>
  </si>
  <si>
    <t>Rhode Island South</t>
  </si>
  <si>
    <t>p. 4-36</t>
  </si>
  <si>
    <t>Rhode Island North</t>
  </si>
  <si>
    <t>p. 4-37</t>
  </si>
  <si>
    <t>Georgetown</t>
  </si>
  <si>
    <t>p. 4-38</t>
  </si>
  <si>
    <t>p. 4-28</t>
  </si>
  <si>
    <t>Minnesota Avenue</t>
  </si>
  <si>
    <t>p. 4-40</t>
  </si>
  <si>
    <t>Bolling AFB</t>
  </si>
  <si>
    <t>p. 4-41</t>
  </si>
  <si>
    <t>Columbia Road</t>
  </si>
  <si>
    <t>p. 4-42</t>
  </si>
  <si>
    <t>p. 4-43</t>
  </si>
  <si>
    <t>7th Street</t>
  </si>
  <si>
    <t>p. 4-44</t>
  </si>
  <si>
    <t>Baltimore</t>
  </si>
  <si>
    <t>Charles Street Streetcar</t>
  </si>
  <si>
    <t xml:space="preserve">Charles Street </t>
  </si>
  <si>
    <t>TIF ($85M), state &amp; federal sources</t>
  </si>
  <si>
    <t>Baltimore Regional Rail Plan; Transportation Outlook 2035</t>
  </si>
  <si>
    <t xml:space="preserve">New Starts, </t>
  </si>
  <si>
    <t>Red Line</t>
  </si>
  <si>
    <t>Partially funded</t>
  </si>
  <si>
    <t>New Starts</t>
  </si>
  <si>
    <t>Green Line extension</t>
  </si>
  <si>
    <t>Yellow Line extension</t>
  </si>
  <si>
    <t>Red/Blue Lines Connector</t>
  </si>
  <si>
    <t>Silver Line extension (Phase III)</t>
  </si>
  <si>
    <t>p. 2</t>
  </si>
  <si>
    <t>Urban Ring BRT</t>
  </si>
  <si>
    <t>Extension (4.5 mi) proposed with $55M construction cost and estimated 400 daily riders</t>
  </si>
  <si>
    <t>South Coast Commuter Rail</t>
  </si>
  <si>
    <t>South County Commuter Rail (Phase 1)</t>
  </si>
  <si>
    <t>Providence Airport connection opened on 10/27/10</t>
  </si>
  <si>
    <t>New Starts, FHWA flexible funds (CMAQ), FHWA appropriations, commuter rail bonds, highway bonds</t>
  </si>
  <si>
    <t>South County Commuter Rail (Phase 2)</t>
  </si>
  <si>
    <t>Providence Core Connector</t>
  </si>
  <si>
    <t>Metropolitan Providence Transit Enhancement Study</t>
  </si>
  <si>
    <t>2014-15</t>
  </si>
  <si>
    <t>50% New Starts funding, 20% local match, 30% other sources</t>
  </si>
  <si>
    <t>2-4M</t>
  </si>
  <si>
    <t>$2M AA grant from FTA in Dec 2010</t>
  </si>
  <si>
    <t>Kerrie Tsujii</t>
  </si>
  <si>
    <t>Transit Service Planning Office</t>
  </si>
  <si>
    <t>Lakewood-Tacoma Extension</t>
  </si>
  <si>
    <t>Thomas Noyes</t>
  </si>
  <si>
    <t>WSDOT Urban Planning Office</t>
  </si>
  <si>
    <t>EZRA (Puyallup)</t>
  </si>
  <si>
    <t>Economic Development Dept.</t>
  </si>
  <si>
    <t>City of Puyallup</t>
  </si>
  <si>
    <t>Issaquah Valley Trolley</t>
  </si>
  <si>
    <t>Swift BRT</t>
  </si>
  <si>
    <t>Most of route completed, but still working on several stations</t>
  </si>
  <si>
    <t>23-29</t>
  </si>
  <si>
    <t>Louis N. Smith</t>
  </si>
  <si>
    <t>Bottineau Partnership</t>
  </si>
  <si>
    <t>Andy Gitzlaff</t>
  </si>
  <si>
    <t>Washingtoun County Regional Railroad Authority</t>
  </si>
  <si>
    <t>Michael Rogers</t>
  </si>
  <si>
    <t>Ramsey County Regional Railroad Authority</t>
  </si>
  <si>
    <t>Ted Schoenecker, Transportation Planning Manager</t>
  </si>
  <si>
    <t>Washington County Public Works Department</t>
  </si>
  <si>
    <t>$1.18M AA grant from FTA in Dec 2010</t>
  </si>
  <si>
    <t>Sam O'Connell</t>
  </si>
  <si>
    <t>Dakota County Regional Railroad Authority</t>
  </si>
  <si>
    <t>Mary Karlsson, Senior Transportation Planner, or Cole Hiniker, Transportation Planner</t>
  </si>
  <si>
    <t>Jill Brown</t>
  </si>
  <si>
    <t>Anoka County</t>
  </si>
  <si>
    <t>Nicollet-Central Urban Circulator</t>
  </si>
  <si>
    <t>$900K AA grant from FTA in Dec 2010</t>
  </si>
  <si>
    <t>TH 36/NE</t>
  </si>
  <si>
    <t>Connie Kozlak, Manager of Transportaton Planning</t>
  </si>
  <si>
    <t>FasTracks; Metro Vision 2035</t>
  </si>
  <si>
    <t>Voter-approved sales &amp; use tax (0.4%) with possible increase; federal funds; local match</t>
  </si>
  <si>
    <t>Issaquah Streetcar</t>
  </si>
  <si>
    <t>Issaquah Valley Trolly</t>
  </si>
  <si>
    <t>Grants from business community</t>
  </si>
  <si>
    <t>Craig Thorpe, Communications Director</t>
  </si>
  <si>
    <t>IVT</t>
  </si>
  <si>
    <t>Lynnwood Streetcar</t>
  </si>
  <si>
    <t>Community Transit</t>
  </si>
  <si>
    <t>Everett Streetcar</t>
  </si>
  <si>
    <t>Tom Hinson, Transportation Services Director</t>
  </si>
  <si>
    <t>City of Everett</t>
  </si>
  <si>
    <t>Minneapolis Streetcar Network</t>
  </si>
  <si>
    <t>MN</t>
  </si>
  <si>
    <t>Also: Measure R report</t>
  </si>
  <si>
    <t>Fresno County</t>
  </si>
  <si>
    <t>p. 17</t>
  </si>
  <si>
    <t>2015?</t>
  </si>
  <si>
    <t>Federal &amp; state funding; possible local sales tax, TIF, etc.</t>
  </si>
  <si>
    <t>Fare revenue; state subsidy</t>
  </si>
  <si>
    <t>Nancy Lockwood</t>
  </si>
  <si>
    <t>The Lockwood Agency</t>
  </si>
  <si>
    <t>Blackstone Avenue Corridor</t>
  </si>
  <si>
    <t>Shaw Avenue Corridor</t>
  </si>
  <si>
    <t>Plan just studied the parts of these lines that lie within the downtown study area</t>
  </si>
  <si>
    <t>Stephen Carr</t>
  </si>
  <si>
    <t>James Wanger, Senior Transportation Planner</t>
  </si>
  <si>
    <t xml:space="preserve">p.5 </t>
  </si>
  <si>
    <t>Rail Transit Strategic Plan</t>
  </si>
  <si>
    <t>2012-2018</t>
  </si>
  <si>
    <t>Transportation Planning Division</t>
  </si>
  <si>
    <t>City &amp; County of Honolulu</t>
  </si>
  <si>
    <t>NW Mesa to I-25 Corridor</t>
  </si>
  <si>
    <t>NM Rail Runner</t>
  </si>
  <si>
    <t>p. 6</t>
  </si>
  <si>
    <t>Metropolitan Transportation Plan</t>
  </si>
  <si>
    <t>Rebecca Torres</t>
  </si>
  <si>
    <t>City of ABQ</t>
  </si>
  <si>
    <t>Sarasota County Government Office</t>
  </si>
  <si>
    <t>Buffalo-Niagara-Cattaraugus</t>
  </si>
  <si>
    <t>NY</t>
  </si>
  <si>
    <t>Albany-Schenectady-Amsterdam</t>
  </si>
  <si>
    <t>Rochester-Batavia-Seneca Falls</t>
  </si>
  <si>
    <t>Dayton-Springfield-Greenville</t>
  </si>
  <si>
    <t>Fresno-Madera</t>
  </si>
  <si>
    <t>Knoxville-Sevierville-La Follette</t>
  </si>
  <si>
    <t>Tucson</t>
  </si>
  <si>
    <t>Tulsa-Bartlesville</t>
  </si>
  <si>
    <t>Honolulu</t>
  </si>
  <si>
    <t>HI</t>
  </si>
  <si>
    <t>Omaha-Council Bluffs-Fremont</t>
  </si>
  <si>
    <t>NE-IA</t>
  </si>
  <si>
    <t>Little Rock-North Little Rock-Pine Bluff</t>
  </si>
  <si>
    <t>AR</t>
  </si>
  <si>
    <t>Lincoln</t>
  </si>
  <si>
    <t>Albuquerque</t>
  </si>
  <si>
    <t>NM</t>
  </si>
  <si>
    <t>Sarasota-Bradenton-Punta Gorda</t>
  </si>
  <si>
    <t>Allentown-Bethlehem-Easton</t>
  </si>
  <si>
    <t>PA-NJ</t>
  </si>
  <si>
    <t>Baton Rouge-Pierre Part</t>
  </si>
  <si>
    <t>Bakersfield-Delano</t>
  </si>
  <si>
    <t>Columbia-Newberry</t>
  </si>
  <si>
    <t>El Paso</t>
  </si>
  <si>
    <t>McAllen-Edinburg-Mission</t>
  </si>
  <si>
    <t>Toledo-Fremont</t>
  </si>
  <si>
    <t>Syracuse-Auburn</t>
  </si>
  <si>
    <t>Springfield</t>
  </si>
  <si>
    <t>MA</t>
  </si>
  <si>
    <t>Chattanooga-Cleveland-Athens</t>
  </si>
  <si>
    <t>TN-GA</t>
  </si>
  <si>
    <t>Lexington-Fayette–Frankfort–Richmond</t>
  </si>
  <si>
    <t>KY</t>
  </si>
  <si>
    <t>250K-500K</t>
  </si>
  <si>
    <t>Stockton</t>
  </si>
  <si>
    <t>Youngstown-Warren-East Liverpool</t>
  </si>
  <si>
    <t>OH-PA</t>
  </si>
  <si>
    <t>Harrisburg-Carlisle-Lebanon</t>
  </si>
  <si>
    <t>Charleston-North Charleston-Summerville</t>
  </si>
  <si>
    <t>Wichita-Winfield</t>
  </si>
  <si>
    <t>KS</t>
  </si>
  <si>
    <t>Des Moines-Newton-Pella</t>
  </si>
  <si>
    <t>IA</t>
  </si>
  <si>
    <t>Madison-Baraboo</t>
  </si>
  <si>
    <t>Colorado Springs</t>
  </si>
  <si>
    <t>Portland-Lewiston-South Portland</t>
  </si>
  <si>
    <t>ME</t>
  </si>
  <si>
    <t>Harbor Blvd. BRT (Fullerton to Costa Mesa)</t>
  </si>
  <si>
    <t>Westminster/17th BRT (Santa Ana to Long Beach)</t>
  </si>
  <si>
    <t>28-Mile BRT (Brea Mall to Irvine Transportation Center)</t>
  </si>
  <si>
    <t>La Palma BRT</t>
  </si>
  <si>
    <t>Beach Blvd. BRT</t>
  </si>
  <si>
    <t>Edinger BRT</t>
  </si>
  <si>
    <t>Katella BRT</t>
  </si>
  <si>
    <t>Anaheim Rapid Connection</t>
  </si>
  <si>
    <t>Santa Ana and Garden Grove Fixed Guideway</t>
  </si>
  <si>
    <t>Red Line Extension (South)</t>
  </si>
  <si>
    <t>Circle Line (Phase II; south)</t>
  </si>
  <si>
    <t>Agency Reccomended LPA</t>
  </si>
  <si>
    <t>Circle Line (Phase III; north)</t>
  </si>
  <si>
    <t>Jeffrey Boulevard BRT pilot</t>
  </si>
  <si>
    <t>Pg 33</t>
  </si>
  <si>
    <t>Ryan Mouw</t>
  </si>
  <si>
    <t>(Baltimore Extracted)</t>
  </si>
  <si>
    <t>1 Medium</t>
  </si>
  <si>
    <t>Boston-Worcester-Manchester*</t>
  </si>
  <si>
    <t>Washington-Baltimore-Northern Virginia*</t>
  </si>
  <si>
    <t>Denver-Aurora-Boulder**</t>
  </si>
  <si>
    <t>* Used 2000 CTPP Employment Data</t>
  </si>
  <si>
    <t>**Broomfield County Excluded due to data anomalies</t>
  </si>
  <si>
    <t>Benefit Zone fees (80%), Ohio State University would pledge $12.5M</t>
  </si>
  <si>
    <t>4.3-6.4</t>
  </si>
  <si>
    <t>North Corridor LRT</t>
  </si>
  <si>
    <t>COTA/MORPC</t>
  </si>
  <si>
    <t>AA done in 2006, recommended "No Build"</t>
  </si>
  <si>
    <t>Rejected</t>
  </si>
  <si>
    <t>Mike Reese</t>
  </si>
  <si>
    <t>Mayor's Office</t>
  </si>
  <si>
    <t>Cleveland Avenue BRT</t>
  </si>
  <si>
    <t>COTA</t>
  </si>
  <si>
    <t>FTA award for AA ($300,000)</t>
  </si>
  <si>
    <t>Amy Lowe</t>
  </si>
  <si>
    <t>Greg Toth</t>
  </si>
  <si>
    <t>City of Henderson</t>
  </si>
  <si>
    <t>p. ES-4</t>
  </si>
  <si>
    <t>Sahara Express</t>
  </si>
  <si>
    <t>TIGER award ($34M)</t>
  </si>
  <si>
    <t>1.6 (2013); 2.8 (2032)</t>
  </si>
  <si>
    <t>Rancho BRT</t>
  </si>
  <si>
    <t>Maryland Pkwy BRT</t>
  </si>
  <si>
    <t>Las Vegas Monorail</t>
  </si>
  <si>
    <t>Declared bankruptcy in 2010</t>
  </si>
  <si>
    <t>Las Vegas Monorail Company</t>
  </si>
  <si>
    <t>Broadway/West End Corridor</t>
  </si>
  <si>
    <t>p. 27</t>
  </si>
  <si>
    <t>Admin. Office</t>
  </si>
  <si>
    <t>Miriam Kirshner, Senior Regional Planner</t>
  </si>
  <si>
    <t>Jennifer Williamson, Senior Transportation Planner</t>
  </si>
  <si>
    <t>SPRINTER (with branch extensions to North County Fair, East Escondido)</t>
  </si>
  <si>
    <t>Unconstrained Urban Area Transit Strategy</t>
  </si>
  <si>
    <t>Blue Line w/ Mid-Coast Extension and downtown tunnel</t>
  </si>
  <si>
    <t>Orange Line with Extension to Airport and downtown tunnel</t>
  </si>
  <si>
    <t>Green Line with Extension to 12th/Imperial</t>
  </si>
  <si>
    <t>SDSU to San Ysidro via East San Diego, SE San Diego, National City</t>
  </si>
  <si>
    <t>SDSU to Downtown via El Cajon Blvd/Mid-City</t>
  </si>
  <si>
    <t>UTC to Mira Mesa via Sorrento Mesa</t>
  </si>
  <si>
    <t>UTC to Chula Vista via Kearny Mesa, Mission Vly, Mid-City, Nat'l City</t>
  </si>
  <si>
    <t>Pacific Beach to El Cajon via Kearny Mesa, Mission Valley, SDSU</t>
  </si>
  <si>
    <t>Otay Mesa to Chula Vista via Otay Ranch/Millenia</t>
  </si>
  <si>
    <t>SPRINTER - Stops only at Oceanside, Vista, Escondido Transit Centers</t>
  </si>
  <si>
    <t>UTC to San Ysidro via Downtown San Diego</t>
  </si>
  <si>
    <t>El Cajon to Downtown San Diego via Euclid</t>
  </si>
  <si>
    <t>Otay Ranch to UTC via Mid-City, Kearny Mesa</t>
  </si>
  <si>
    <t>Temecula/Escondido to Downtown via I-15, Kearny Mesa Guideway</t>
  </si>
  <si>
    <t>El Cajon to Otay Mesa via Spring Valley, SR125, Millenia</t>
  </si>
  <si>
    <t>Downtown to UTC via Hillcrest, Mission Valley, Kearny Mesa Guideway</t>
  </si>
  <si>
    <t xml:space="preserve">Oceanside to Escondido via SR 78 HOV Lanes </t>
  </si>
  <si>
    <t>Rancho Bernardo to Downtown San Diego via Sabre Springs/Kearny Mesa</t>
  </si>
  <si>
    <t>Escondido to Downtown San Diego via South Escondido, Kearny Mesa</t>
  </si>
  <si>
    <t>Otay Ranch/Chula Vista to Palomar Airport Bus. Park via I-805/I-5</t>
  </si>
  <si>
    <t xml:space="preserve">SE San Diego/Mid-City to Palomar Airport Road Bus. Park via I-805/I-5 </t>
  </si>
  <si>
    <t>El Cajon to UTC via Santee, SR 52, Kearny Mesa</t>
  </si>
  <si>
    <t>El Cajon to Sorrento Mesa via Santee, SR</t>
  </si>
  <si>
    <t>San Marcos Downtown</t>
  </si>
  <si>
    <t>Chula Vista Downtown</t>
  </si>
  <si>
    <t>National City Downtown 10 10</t>
  </si>
  <si>
    <t>San Diego Downtown - Little Italy to East Village</t>
  </si>
  <si>
    <t>Dallas Downtown Streetcar</t>
  </si>
  <si>
    <t>NCTCOG</t>
  </si>
  <si>
    <t>DART</t>
  </si>
  <si>
    <t>DCTA</t>
  </si>
  <si>
    <t>The T</t>
  </si>
  <si>
    <t>Blue Line to Rowlett</t>
  </si>
  <si>
    <t>Fort Worth</t>
  </si>
  <si>
    <t>Dallas</t>
  </si>
  <si>
    <t>Oakland</t>
  </si>
  <si>
    <t>Dawn Brown</t>
  </si>
  <si>
    <t>Dallas Oak Cliff Streetcar</t>
  </si>
  <si>
    <t>OCTA</t>
  </si>
  <si>
    <t>Waterfront LRT</t>
  </si>
  <si>
    <t>PATCO</t>
  </si>
  <si>
    <t>PATCO Glassboro-Camden</t>
  </si>
  <si>
    <t>Central NJ BRT</t>
  </si>
  <si>
    <t>DVRPC</t>
  </si>
  <si>
    <t>Philadelphia</t>
  </si>
  <si>
    <t>Montgomery Co</t>
  </si>
  <si>
    <t>Navy Yard Extension</t>
  </si>
  <si>
    <t>Route 100 to King of Prussia</t>
  </si>
  <si>
    <t>Quakertown Restoration</t>
  </si>
  <si>
    <t>Roosevelt Boulevard Rapid Transit</t>
  </si>
  <si>
    <t>Beltline</t>
  </si>
  <si>
    <t>MARTA</t>
  </si>
  <si>
    <t>Clifton Corridor</t>
  </si>
  <si>
    <t>Peachtree Streetcar</t>
  </si>
  <si>
    <t>Heavy Rail/BRT</t>
  </si>
  <si>
    <t>Downtown Streetcar Segment</t>
  </si>
  <si>
    <t>Atlanta Downtown</t>
  </si>
  <si>
    <t>Miami Dade</t>
  </si>
  <si>
    <t>Orange Line Phase II North Corridor</t>
  </si>
  <si>
    <t>Orange Line Phase II East West</t>
  </si>
  <si>
    <t>Ft. Lauderdale</t>
  </si>
  <si>
    <t>LRT/BRT/Heavy Rail</t>
  </si>
  <si>
    <t>Light Rail (LRT)</t>
  </si>
  <si>
    <t>CR/LRT</t>
  </si>
  <si>
    <t>Barbour Corridor HCT</t>
  </si>
  <si>
    <t>Cincinnati News</t>
  </si>
  <si>
    <t>Transit Types</t>
  </si>
  <si>
    <t>Subways or other systems that use a third rail</t>
  </si>
  <si>
    <t>Rail system where vehicles are used in sets and operate mostly off street</t>
  </si>
  <si>
    <t>Rail system where vehicles are run mostly in street</t>
  </si>
  <si>
    <t>Bus Rapid Transit lines have dedicated lanes for most of their route</t>
  </si>
  <si>
    <t>Bus Lines that have special stops but run in mixed traffic</t>
  </si>
  <si>
    <t>Rail lines that can share track with freight lines</t>
  </si>
  <si>
    <t>AGT</t>
  </si>
  <si>
    <t>Automated Guideway, people movers</t>
  </si>
  <si>
    <t>Single rail transit system</t>
  </si>
  <si>
    <t>pg 116</t>
  </si>
  <si>
    <t>2.0  - 2.9</t>
  </si>
  <si>
    <t>State Avenue (Southtown)</t>
  </si>
  <si>
    <t>Mixed traffic BRT</t>
  </si>
  <si>
    <t>fare box revenue and the general revenue fund</t>
  </si>
  <si>
    <t>North Oak (Burlington Corridor)</t>
  </si>
  <si>
    <t>pg 33</t>
  </si>
  <si>
    <t>1.7-3</t>
  </si>
  <si>
    <t>US 40</t>
  </si>
  <si>
    <t>pg 37</t>
  </si>
  <si>
    <t>1.6-2.9</t>
  </si>
  <si>
    <t>Truman Road /US 24 Independence</t>
  </si>
  <si>
    <t>Kansas City Streetcar</t>
  </si>
  <si>
    <t>2030-2040</t>
  </si>
  <si>
    <t>I-70 East Corridor (Blue Springs)</t>
  </si>
  <si>
    <t>I-70 West (Wyandotte Line)</t>
  </si>
  <si>
    <t>2030-2044</t>
  </si>
  <si>
    <t>Rock Island (downtown Kansas City, Mo. to Pleasant Hill) aka Lee's Summit Line</t>
  </si>
  <si>
    <t>U.S. 71 (Grandview Line)</t>
  </si>
  <si>
    <t>2030-2046</t>
  </si>
  <si>
    <t xml:space="preserve">KCI Airport/ I-29 </t>
  </si>
  <si>
    <t>2030-2047</t>
  </si>
  <si>
    <t>I-35 North (Liberty Line)</t>
  </si>
  <si>
    <t>2030-2048</t>
  </si>
  <si>
    <t>pg 4</t>
  </si>
  <si>
    <t>CDOT</t>
  </si>
  <si>
    <t>Griffin Corridor Busway (Northwest Study)</t>
  </si>
  <si>
    <t>Northwest Corridor Study "to preserve future viability of Griffin Busway"</t>
  </si>
  <si>
    <t>Map pg 4</t>
  </si>
  <si>
    <t>pg 55</t>
  </si>
  <si>
    <t>Sandy Fry</t>
  </si>
  <si>
    <t>Official Website</t>
  </si>
  <si>
    <t>CTBusway</t>
  </si>
  <si>
    <t>Rocky Hill Busway</t>
  </si>
  <si>
    <t>Fixed Guideway Plan gives $83.2 million for capital costs.</t>
  </si>
  <si>
    <t>Ch. 7 pg 15</t>
  </si>
  <si>
    <t>Northwest Expressway – to Downtown Bus Transfer Center</t>
  </si>
  <si>
    <t>Fixed Guideway Plan</t>
  </si>
  <si>
    <t>Ch. 7 pg 3</t>
  </si>
  <si>
    <t>Reno Avenue – Yukon to OKC Intermodal Center</t>
  </si>
  <si>
    <t>SW 59th – FAA Center to Crossroads Intermodal Center</t>
  </si>
  <si>
    <t>Meridian Avenue – Reno to Airport</t>
  </si>
  <si>
    <t>OU Stadium (Norman) to OKC Intermodal Center</t>
  </si>
  <si>
    <t xml:space="preserve">Edmond to OKC Intermodal Center </t>
  </si>
  <si>
    <t>MWC to OKC Intermodal Center</t>
  </si>
  <si>
    <t>Broad Street Light Rail (or is this Short Pump in RRF study?)</t>
  </si>
  <si>
    <t>Earlier Study on Rail Feasibility</t>
  </si>
  <si>
    <t>pg 93 for ideas</t>
  </si>
  <si>
    <t>pg 21 for gap</t>
  </si>
  <si>
    <t>3-4.9</t>
  </si>
  <si>
    <t>Ashland (I-95) Commuter Rail</t>
  </si>
  <si>
    <t>Seeking Funds</t>
  </si>
  <si>
    <t>Maintenance Needs; Major Capital Needs</t>
  </si>
  <si>
    <t>Elk Grove Extension (Blue)</t>
  </si>
  <si>
    <t>Rancho Cordova Streetcar</t>
  </si>
  <si>
    <t>Downtown North Loop Streetcar</t>
  </si>
  <si>
    <t>Downtown South Loop Streetcar</t>
  </si>
  <si>
    <t>Citrus Heights - Rancho Cordova Strtcr</t>
  </si>
  <si>
    <t>Regional Rail Network</t>
  </si>
  <si>
    <t>Map Pg 80</t>
  </si>
  <si>
    <t>Transit Action Plan</t>
  </si>
  <si>
    <t>23,500-26,500</t>
  </si>
  <si>
    <t>would connect the Marigny, Bywater, French Quarter, and other nearby neighborhoods with Canal Street</t>
  </si>
  <si>
    <t>Convention Center/Riverfront line</t>
  </si>
  <si>
    <t>connect to Convention Center</t>
  </si>
  <si>
    <t>East-West Corridor (Airport/downtown connector)</t>
  </si>
  <si>
    <t>RPC</t>
  </si>
  <si>
    <t>pre-Katrina EIS completed, but not updated</t>
  </si>
  <si>
    <t>Erik Frisch</t>
  </si>
  <si>
    <t>I-40 to Gatlinburg</t>
  </si>
  <si>
    <t>KAT</t>
  </si>
  <si>
    <t>Regional Transportation Alternatives</t>
  </si>
  <si>
    <r>
      <t>Doug Burton</t>
    </r>
    <r>
      <rPr>
        <sz val="10"/>
        <color indexed="8"/>
        <rFont val="Arial"/>
        <family val="2"/>
      </rPr>
      <t>, AICP</t>
    </r>
  </si>
  <si>
    <t>MAPA LRTP</t>
  </si>
  <si>
    <t>applied for AA money</t>
  </si>
  <si>
    <t>Gerald Kopiasz, Executive Commissioner</t>
  </si>
  <si>
    <t>Omaha Streetcar</t>
  </si>
  <si>
    <t>Commuter/Light Rail</t>
  </si>
  <si>
    <t>E/W Dodge Street</t>
  </si>
  <si>
    <t>E/W Center Street/ Saddle Creek/Northwest Radial Highway/Maple Street</t>
  </si>
  <si>
    <t>N/S 24th/30th Streets</t>
  </si>
  <si>
    <t>N/S 72nd Street</t>
  </si>
  <si>
    <t>Proposed Trolley</t>
  </si>
  <si>
    <t>Omaha Master Plan</t>
  </si>
  <si>
    <t>Need operating</t>
  </si>
  <si>
    <t>John Downs</t>
  </si>
  <si>
    <t>Minneapolis DPW</t>
  </si>
  <si>
    <t>www.ci.minneapolis.mn.us/public-works/trans-plan/StreetcarStudy.asp</t>
  </si>
  <si>
    <t>Long-Term Map</t>
  </si>
  <si>
    <t>Access Minneapolis 10-Year Transportation Action Plan</t>
  </si>
  <si>
    <t>Parking meter fees, parking fee increases, property taxes, special assessments, tax abatements</t>
  </si>
  <si>
    <t>Same</t>
  </si>
  <si>
    <t>Anna Flintoft, Transportation Planner</t>
  </si>
  <si>
    <t>Hennepin Streetcar Line</t>
  </si>
  <si>
    <t>Downtown Map</t>
  </si>
  <si>
    <t>2.1-2.44</t>
  </si>
  <si>
    <t>Central &amp; University Streetcar Line</t>
  </si>
  <si>
    <t>Seeking federal funds for the AA</t>
  </si>
  <si>
    <t>Chicago Streetcar Line</t>
  </si>
  <si>
    <t>Washington Streetcar Line</t>
  </si>
  <si>
    <t>Nicollet Streetcar Line</t>
  </si>
  <si>
    <t>Metro Transit</t>
  </si>
  <si>
    <t>Submitted New Starts app on 8/31/10</t>
  </si>
  <si>
    <t>2030 Transportation Policy Plan</t>
  </si>
  <si>
    <t>30% regional sales tax (0.25%), 50% federal funds, 10% counties, 10% state.  40% of state motor vehicle sales tax revenues goes to transit</t>
  </si>
  <si>
    <t>50% state (MVST revenue), 50% CTIB through county sales tax revenues</t>
  </si>
  <si>
    <t>2019-2022</t>
  </si>
  <si>
    <t>Rapid Bus</t>
  </si>
  <si>
    <t>Map Pg 91</t>
  </si>
  <si>
    <t>ON HOLD</t>
  </si>
  <si>
    <t>FDOT</t>
  </si>
  <si>
    <t>Detroit to Ann Arbor</t>
  </si>
  <si>
    <t>Operating Costs ($M)</t>
  </si>
  <si>
    <t>Gratiot Avenue</t>
  </si>
  <si>
    <t>DDOT</t>
  </si>
  <si>
    <t>Woodward</t>
  </si>
  <si>
    <t>Michigan Avenue</t>
  </si>
  <si>
    <t>AATA</t>
  </si>
  <si>
    <t>Ann Arbor Connector</t>
  </si>
  <si>
    <t>SEMCOG</t>
  </si>
  <si>
    <t>Glendale</t>
  </si>
  <si>
    <t>Phoenix West</t>
  </si>
  <si>
    <t>Northeast Phoenix</t>
  </si>
  <si>
    <t>Valley Metro</t>
  </si>
  <si>
    <t>MAG</t>
  </si>
  <si>
    <t>Grand Ave Commuter Rail</t>
  </si>
  <si>
    <t>Project Notes</t>
  </si>
  <si>
    <t>Arterial BRT</t>
  </si>
  <si>
    <t>Central Mesa LRT Extension</t>
  </si>
  <si>
    <t>Valley Metro Rail (METRO)</t>
  </si>
  <si>
    <t>Small Starts PD in process.</t>
  </si>
  <si>
    <t>MAG RTP</t>
  </si>
  <si>
    <t>Regional sales tax</t>
  </si>
  <si>
    <t>Wulf Grote, P.E.</t>
  </si>
  <si>
    <t>METRO</t>
  </si>
  <si>
    <t>Tempe South Modern Streetcar</t>
  </si>
  <si>
    <t>AA complete in Dec 2010.</t>
  </si>
  <si>
    <t>AA in process.</t>
  </si>
  <si>
    <t>-</t>
  </si>
  <si>
    <t>Northwest LRT Extension - Phase 1</t>
  </si>
  <si>
    <t>OVERALL COSTS</t>
  </si>
  <si>
    <t>30-35M in 2020; 60-75M in 2030 for rail; $20-35M in 2020 and $50-60M in 2030 for BRT</t>
  </si>
  <si>
    <t>2018-2042</t>
  </si>
  <si>
    <t>Regional Transportation District (RTD)</t>
  </si>
  <si>
    <t>North Metro Corridor</t>
  </si>
  <si>
    <t>US 36 BRT (Phase 2)</t>
  </si>
  <si>
    <t>Colfax Streetcar Feasibility Study</t>
  </si>
  <si>
    <t>Blueprint Denver</t>
  </si>
  <si>
    <t>Terry Ruiter</t>
  </si>
  <si>
    <t>City &amp; County of Denver Public Works</t>
  </si>
  <si>
    <t>3 blocks</t>
  </si>
  <si>
    <t>800000-1.3 mln</t>
  </si>
  <si>
    <t>30% as of Jan. 2010</t>
  </si>
  <si>
    <t>Urban circulator grant ($25M), MPO money ($6M), private sources ($5-8M); maybe voter-approved general sales tax of 1% (beng used for other projects but might be used for this as well)</t>
  </si>
  <si>
    <t>Voter-approved transportation tax (approved by 97% of local residents)</t>
  </si>
  <si>
    <t>$2.5M-4M</t>
  </si>
  <si>
    <t>Tom Shrout</t>
  </si>
  <si>
    <t>Loop Trolley Company</t>
  </si>
  <si>
    <t>Madison County</t>
  </si>
  <si>
    <t>St. Claire extension</t>
  </si>
  <si>
    <t>New Starts, Florida New Starts, local counties, city of Orlando</t>
  </si>
  <si>
    <t>FlexBus</t>
  </si>
  <si>
    <t>LYNX</t>
  </si>
  <si>
    <t>Warren?</t>
  </si>
  <si>
    <t>Telegraph Rd.</t>
  </si>
  <si>
    <t>Jefferson St./Harper Ave.</t>
  </si>
  <si>
    <t>Fort St</t>
  </si>
  <si>
    <t>12 Mile Road</t>
  </si>
  <si>
    <t>9 Mile</t>
  </si>
  <si>
    <t>7 Mile</t>
  </si>
  <si>
    <t>TransNet (local sales Tax)</t>
  </si>
  <si>
    <t xml:space="preserve">for PE, have 3 million from State and .5 from RTA, </t>
  </si>
  <si>
    <t>Maribeth Feke</t>
  </si>
  <si>
    <t>GCRTA</t>
  </si>
  <si>
    <t xml:space="preserve">AA completed, but dead in the water. Consultants have gone back to work on it, killed on 9/11. </t>
  </si>
  <si>
    <t>Red Line Extension (Southwest Corridor Project)</t>
  </si>
  <si>
    <t>Health Line Extension</t>
  </si>
  <si>
    <t>NeoRail II (Northeast Ohio Rail) (see 4 below)</t>
  </si>
  <si>
    <t>West Shore Corridor to Lorain</t>
  </si>
  <si>
    <t>Lorrain County</t>
  </si>
  <si>
    <t>Lake East corridor to Painesville and Ashtabula</t>
  </si>
  <si>
    <t>Southeast corridor to Aurora and Mantua</t>
  </si>
  <si>
    <t>South corridor to Akron and Canton via Huson</t>
  </si>
  <si>
    <t>Scenic Railroad Extension?</t>
  </si>
  <si>
    <t>Cuyahoga Valley Scenic RR</t>
  </si>
  <si>
    <t>North Shore Connector</t>
  </si>
  <si>
    <t>Port Authority of Allegheny County</t>
  </si>
  <si>
    <t>Port Authority</t>
  </si>
  <si>
    <t>LRTP pg 20</t>
  </si>
  <si>
    <t>2020 Transit Vision</t>
  </si>
  <si>
    <t>federal flexible funds (20 percent), Commonwealth of Pennsylvania (16.67 percent) and Allegheny County (3.33 percent).</t>
  </si>
  <si>
    <t>David Wohlwill</t>
  </si>
  <si>
    <t>Oakland Circulator (in and around)</t>
  </si>
  <si>
    <t>APM</t>
  </si>
  <si>
    <t>Chris Sanvig (advocate)</t>
  </si>
  <si>
    <t>Fiscally Unconstrained</t>
  </si>
  <si>
    <t>Winova Hart</t>
  </si>
  <si>
    <t>Maps 3</t>
  </si>
  <si>
    <t>Larry Hopper</t>
  </si>
  <si>
    <t>Go Metro</t>
  </si>
  <si>
    <t>Doug Rex</t>
  </si>
  <si>
    <t>ACog</t>
  </si>
  <si>
    <t>Richmond PDC</t>
  </si>
  <si>
    <t>Maintenance Needs; Transit Infill</t>
  </si>
  <si>
    <t>Big plans, No money</t>
  </si>
  <si>
    <t>Big Plans No Money; Transit Infill</t>
  </si>
  <si>
    <t>Big Plans Little Money; Regional Transit and Land Use Connections</t>
  </si>
  <si>
    <t>Maintenance Needs; Regional Transit and Land Use Connections</t>
  </si>
  <si>
    <t>Regional Recommendations</t>
  </si>
  <si>
    <t>Continued Momentum</t>
  </si>
  <si>
    <t>State operating asssitance (525K or 30%), fare revenues (472,500 or 27%, and funding from GR Downtown Development Authority, $196K or 11%); could also tax downtown parking spaces for the other 33% needed</t>
  </si>
  <si>
    <t>Taiwo Jaiyeoba, Director of Planning</t>
  </si>
  <si>
    <t xml:space="preserve">Construction </t>
  </si>
  <si>
    <t>12090-12840</t>
  </si>
  <si>
    <t>p. 19</t>
  </si>
  <si>
    <t>NY 5 Land Use &amp; Transportation Concepts Study (2002)</t>
  </si>
  <si>
    <t>East West Loop</t>
  </si>
  <si>
    <t>North South Connection</t>
  </si>
  <si>
    <t>Notes</t>
  </si>
  <si>
    <t>Passaic Bergen Commuter</t>
  </si>
  <si>
    <t>John Leon</t>
  </si>
  <si>
    <t>Lackawanna Cutoff Phase 1</t>
  </si>
  <si>
    <t>Lackawanna Cutoff Total</t>
  </si>
  <si>
    <t>Ed McMahon</t>
  </si>
  <si>
    <t>Lou Millan</t>
  </si>
  <si>
    <t>Hudson Bergen To Jersey City Rt 440</t>
  </si>
  <si>
    <t>B MPO</t>
  </si>
  <si>
    <t>Southeast 280 Corridor</t>
  </si>
  <si>
    <t>US 11 SW BRT Corridor</t>
  </si>
  <si>
    <t>Amherst Corridor</t>
  </si>
  <si>
    <t>GBNRTC</t>
  </si>
  <si>
    <t>Buffalo Niagra Commuter Rail</t>
  </si>
  <si>
    <t>Tonawanda Corridor</t>
  </si>
  <si>
    <t>Airport Corridor</t>
  </si>
  <si>
    <t>NY5 BRT</t>
  </si>
  <si>
    <t>NY5</t>
  </si>
  <si>
    <t>CDTC</t>
  </si>
  <si>
    <t>Center City Circulator Study</t>
  </si>
  <si>
    <t>City of Rochester</t>
  </si>
  <si>
    <t>City of Fresno</t>
  </si>
  <si>
    <t>Ventura Road/Kings Canyon Corridor</t>
  </si>
  <si>
    <t>FAX</t>
  </si>
  <si>
    <t>Honolulu Rapid Transit Project</t>
  </si>
  <si>
    <t>I-630 Corridor/Chenal Corridor</t>
  </si>
  <si>
    <t>Conway Corridor</t>
  </si>
  <si>
    <t>Cabot Corridor</t>
  </si>
  <si>
    <t>Benton Corridor</t>
  </si>
  <si>
    <t>See Salt Lake Above</t>
  </si>
  <si>
    <t>RI</t>
  </si>
  <si>
    <t>Boston - Prov</t>
  </si>
  <si>
    <t>RIPTA</t>
  </si>
  <si>
    <t>Mid Region COG</t>
  </si>
  <si>
    <t>Chattanooga MPO</t>
  </si>
  <si>
    <t>North South Corridor BRT</t>
  </si>
  <si>
    <t>Sarasota MPO</t>
  </si>
  <si>
    <t>BRT Docs</t>
  </si>
  <si>
    <t>Lehigh Valley MPO</t>
  </si>
  <si>
    <t>CRPC</t>
  </si>
  <si>
    <t>KernCog</t>
  </si>
  <si>
    <t>CATSO</t>
  </si>
  <si>
    <t>Hitesh Patel</t>
  </si>
  <si>
    <t xml:space="preserve">Westside Subway Extension </t>
  </si>
  <si>
    <t>0% PE Phase</t>
  </si>
  <si>
    <t>Roger Martin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</si>
</sst>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0_);[Red]\(&quot;$&quot;#,##0.0\)"/>
    <numFmt numFmtId="170" formatCode="_(* #,##0_);_(* \(#,##0\);_(* &quot;-&quot;??_);_(@_)"/>
    <numFmt numFmtId="171" formatCode="0.0%"/>
    <numFmt numFmtId="172" formatCode="_(* #,##0.0_);_(* \(#,##0.0\);_(* &quot;-&quot;??_);_(@_)"/>
    <numFmt numFmtId="173" formatCode="_(&quot;$&quot;* #,##0.0_);_(&quot;$&quot;* \(#,##0.0\);_(&quot;$&quot;* &quot;-&quot;??_);_(@_)"/>
    <numFmt numFmtId="174" formatCode="_(&quot;$&quot;* #,##0_);_(&quot;$&quot;* \(#,##0\);_(&quot;$&quot;* &quot;-&quot;??_);_(@_)"/>
    <numFmt numFmtId="175" formatCode="_(* #,##0.000_);_(* \(#,##0.000\);_(* &quot;-&quot;??_);_(@_)"/>
    <numFmt numFmtId="176" formatCode="_(* #,##0.0_);_(* \(#,##0.0\);_(* &quot;-&quot;?_);_(@_)"/>
  </numFmts>
  <fonts count="40">
    <font>
      <sz val="10"/>
      <name val="Arial"/>
      <family val="0"/>
    </font>
    <font>
      <sz val="8"/>
      <name val="Arial"/>
      <family val="2"/>
    </font>
    <font>
      <u val="single"/>
      <sz val="10"/>
      <color indexed="12"/>
      <name val="Arial"/>
      <family val="2"/>
    </font>
    <font>
      <u val="single"/>
      <sz val="10"/>
      <color indexed="61"/>
      <name val="Arial"/>
      <family val="2"/>
    </font>
    <font>
      <sz val="11"/>
      <name val="Arial Narrow"/>
      <family val="2"/>
    </font>
    <font>
      <b/>
      <sz val="11"/>
      <name val="Arial Narrow"/>
      <family val="2"/>
    </font>
    <font>
      <i/>
      <sz val="11"/>
      <name val="Arial Narrow"/>
      <family val="2"/>
    </font>
    <font>
      <b/>
      <sz val="10"/>
      <name val="Arial"/>
      <family val="2"/>
    </font>
    <font>
      <b/>
      <sz val="8"/>
      <name val="Tahoma"/>
      <family val="2"/>
    </font>
    <font>
      <sz val="8"/>
      <name val="Tahoma"/>
      <family val="2"/>
    </font>
    <font>
      <sz val="10"/>
      <name val="Verdana"/>
      <family val="2"/>
    </font>
    <font>
      <b/>
      <sz val="10"/>
      <name val="Verdana"/>
      <family val="2"/>
    </font>
    <font>
      <sz val="10"/>
      <color indexed="10"/>
      <name val="Arial"/>
      <family val="2"/>
    </font>
    <font>
      <sz val="10"/>
      <color indexed="46"/>
      <name val="Arial"/>
      <family val="2"/>
    </font>
    <font>
      <sz val="10"/>
      <color indexed="8"/>
      <name val="Arial"/>
      <family val="2"/>
    </font>
    <font>
      <sz val="10"/>
      <color indexed="12"/>
      <name val="Arial"/>
      <family val="2"/>
    </font>
    <font>
      <sz val="9"/>
      <color indexed="63"/>
      <name val="Arial"/>
      <family val="2"/>
    </font>
    <font>
      <sz val="10"/>
      <color indexed="8"/>
      <name val="StoneSerifStd-Medium"/>
      <family val="0"/>
    </font>
    <font>
      <b/>
      <sz val="10"/>
      <color indexed="8"/>
      <name val="Arial"/>
      <family val="2"/>
    </font>
    <font>
      <u val="single"/>
      <sz val="10"/>
      <name val="Arial"/>
      <family val="2"/>
    </font>
    <font>
      <sz val="10"/>
      <name val="Helvetica"/>
      <family val="2"/>
    </font>
    <font>
      <sz val="10"/>
      <color indexed="1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16"/>
        <bgColor indexed="64"/>
      </patternFill>
    </fill>
    <fill>
      <patternFill patternType="solid">
        <fgColor indexed="18"/>
        <bgColor indexed="64"/>
      </patternFill>
    </fill>
    <fill>
      <patternFill patternType="solid">
        <fgColor indexed="10"/>
        <bgColor indexed="64"/>
      </patternFill>
    </fill>
    <fill>
      <patternFill patternType="solid">
        <fgColor indexed="41"/>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23"/>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
      <patternFill patternType="solid">
        <fgColor indexed="20"/>
        <bgColor indexed="64"/>
      </patternFill>
    </fill>
    <fill>
      <patternFill patternType="solid">
        <fgColor indexed="51"/>
        <bgColor indexed="64"/>
      </patternFill>
    </fill>
    <fill>
      <patternFill patternType="solid">
        <fgColor indexed="8"/>
        <bgColor indexed="64"/>
      </patternFill>
    </fill>
    <fill>
      <patternFill patternType="solid">
        <fgColor indexed="32"/>
        <bgColor indexed="64"/>
      </patternFill>
    </fill>
    <fill>
      <patternFill patternType="solid">
        <fgColor indexed="3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1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8" borderId="0" applyNumberFormat="0" applyBorder="0" applyAlignment="0" applyProtection="0"/>
    <xf numFmtId="0" fontId="0" fillId="4" borderId="7" applyNumberFormat="0" applyFont="0" applyAlignment="0" applyProtection="0"/>
    <xf numFmtId="0" fontId="35" fillId="2"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3" fontId="0" fillId="0" borderId="0" xfId="0" applyNumberFormat="1" applyAlignment="1">
      <alignment horizontal="center"/>
    </xf>
    <xf numFmtId="0" fontId="2" fillId="0" borderId="0" xfId="53" applyAlignment="1" applyProtection="1">
      <alignment horizontal="center"/>
      <protection/>
    </xf>
    <xf numFmtId="0" fontId="0" fillId="0" borderId="0" xfId="0" applyAlignment="1">
      <alignment horizontal="left"/>
    </xf>
    <xf numFmtId="3" fontId="0" fillId="0" borderId="0" xfId="0" applyNumberFormat="1" applyAlignment="1">
      <alignment/>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53" applyFont="1" applyAlignment="1" applyProtection="1">
      <alignment horizontal="center"/>
      <protection/>
    </xf>
    <xf numFmtId="0" fontId="0" fillId="0" borderId="0" xfId="0" applyAlignment="1">
      <alignment horizontal="center" vertical="center"/>
    </xf>
    <xf numFmtId="1" fontId="0" fillId="0" borderId="0" xfId="0" applyNumberFormat="1" applyAlignment="1">
      <alignment horizontal="center"/>
    </xf>
    <xf numFmtId="0" fontId="5" fillId="17" borderId="0" xfId="0" applyFont="1" applyFill="1" applyAlignment="1">
      <alignment horizontal="left" vertical="center"/>
    </xf>
    <xf numFmtId="0" fontId="0" fillId="0" borderId="0" xfId="0" applyFont="1" applyBorder="1" applyAlignment="1">
      <alignment horizontal="left"/>
    </xf>
    <xf numFmtId="16" fontId="0" fillId="0" borderId="0" xfId="0" applyNumberFormat="1" applyAlignment="1">
      <alignment horizontal="center"/>
    </xf>
    <xf numFmtId="0" fontId="0" fillId="0" borderId="0" xfId="0" applyFont="1" applyAlignment="1">
      <alignment horizontal="center"/>
    </xf>
    <xf numFmtId="0" fontId="0" fillId="0" borderId="0" xfId="53" applyFont="1" applyAlignment="1" applyProtection="1">
      <alignment horizontal="center"/>
      <protection/>
    </xf>
    <xf numFmtId="0" fontId="0" fillId="0" borderId="0" xfId="0" applyFont="1" applyAlignment="1">
      <alignment horizontal="center"/>
    </xf>
    <xf numFmtId="9" fontId="0" fillId="0" borderId="0" xfId="0" applyNumberFormat="1" applyAlignment="1">
      <alignment horizontal="center"/>
    </xf>
    <xf numFmtId="0" fontId="0" fillId="0" borderId="0" xfId="53" applyFont="1" applyAlignment="1" applyProtection="1">
      <alignment horizontal="center"/>
      <protection/>
    </xf>
    <xf numFmtId="0" fontId="0" fillId="0" borderId="0" xfId="0" applyFont="1" applyAlignment="1">
      <alignment horizontal="left"/>
    </xf>
    <xf numFmtId="0" fontId="0" fillId="0" borderId="0" xfId="0" applyFill="1" applyAlignment="1">
      <alignment horizontal="left"/>
    </xf>
    <xf numFmtId="0" fontId="0" fillId="0" borderId="0" xfId="0" applyFill="1" applyAlignment="1">
      <alignment horizontal="center"/>
    </xf>
    <xf numFmtId="3" fontId="0" fillId="0" borderId="0" xfId="0" applyNumberFormat="1" applyFill="1" applyAlignment="1">
      <alignment horizontal="center"/>
    </xf>
    <xf numFmtId="0" fontId="0" fillId="0" borderId="0" xfId="0" applyFont="1" applyFill="1" applyAlignment="1">
      <alignment horizontal="center"/>
    </xf>
    <xf numFmtId="0" fontId="7" fillId="0" borderId="0" xfId="0" applyFont="1" applyAlignment="1">
      <alignment horizontal="center"/>
    </xf>
    <xf numFmtId="3" fontId="0" fillId="0" borderId="0" xfId="0" applyNumberFormat="1" applyFont="1" applyAlignment="1">
      <alignment horizontal="center"/>
    </xf>
    <xf numFmtId="0" fontId="7" fillId="0" borderId="0" xfId="0" applyFont="1" applyFill="1" applyAlignment="1">
      <alignment horizontal="left"/>
    </xf>
    <xf numFmtId="0" fontId="7" fillId="0" borderId="0" xfId="0" applyFont="1" applyAlignment="1">
      <alignment horizontal="left"/>
    </xf>
    <xf numFmtId="0" fontId="0" fillId="18" borderId="0" xfId="0" applyFill="1" applyAlignment="1">
      <alignment horizontal="left"/>
    </xf>
    <xf numFmtId="0" fontId="0" fillId="18" borderId="0" xfId="0" applyFill="1" applyAlignment="1">
      <alignment horizontal="center"/>
    </xf>
    <xf numFmtId="0" fontId="0" fillId="18" borderId="0" xfId="0" applyFont="1" applyFill="1" applyAlignment="1">
      <alignment horizontal="center"/>
    </xf>
    <xf numFmtId="0" fontId="0" fillId="18" borderId="0" xfId="0" applyFont="1" applyFill="1" applyAlignment="1">
      <alignment horizontal="center"/>
    </xf>
    <xf numFmtId="0" fontId="0" fillId="19" borderId="0" xfId="0" applyFill="1" applyAlignment="1">
      <alignment horizontal="left"/>
    </xf>
    <xf numFmtId="0" fontId="0" fillId="19" borderId="0" xfId="0" applyFill="1" applyAlignment="1">
      <alignment horizontal="center"/>
    </xf>
    <xf numFmtId="3" fontId="0" fillId="19" borderId="0" xfId="0" applyNumberFormat="1" applyFill="1" applyAlignment="1">
      <alignment horizontal="center"/>
    </xf>
    <xf numFmtId="0" fontId="0" fillId="19" borderId="0" xfId="0" applyFont="1" applyFill="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2" fillId="0" borderId="0" xfId="53" applyFill="1" applyBorder="1" applyAlignment="1" applyProtection="1">
      <alignment horizontal="center"/>
      <protection/>
    </xf>
    <xf numFmtId="0" fontId="0" fillId="0" borderId="0" xfId="0" applyFont="1" applyAlignment="1">
      <alignment horizontal="center"/>
    </xf>
    <xf numFmtId="0" fontId="2" fillId="0" borderId="0" xfId="53" applyAlignment="1" applyProtection="1">
      <alignment horizontal="left"/>
      <protection/>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applyFill="1" applyAlignment="1">
      <alignment horizontal="center"/>
    </xf>
    <xf numFmtId="9" fontId="0" fillId="0" borderId="0" xfId="0" applyNumberFormat="1" applyFont="1" applyFill="1" applyAlignment="1">
      <alignment horizontal="center"/>
    </xf>
    <xf numFmtId="0" fontId="0" fillId="0" borderId="0" xfId="0" applyFont="1" applyFill="1" applyAlignment="1">
      <alignment horizontal="center"/>
    </xf>
    <xf numFmtId="0" fontId="2" fillId="0" borderId="0" xfId="53" applyFill="1" applyAlignment="1" applyProtection="1">
      <alignment horizontal="center"/>
      <protection/>
    </xf>
    <xf numFmtId="0" fontId="0" fillId="0" borderId="0" xfId="53" applyFont="1" applyFill="1" applyBorder="1" applyAlignment="1" applyProtection="1">
      <alignment horizontal="center"/>
      <protection/>
    </xf>
    <xf numFmtId="3" fontId="0" fillId="0" borderId="0" xfId="0" applyNumberFormat="1" applyFont="1" applyFill="1" applyAlignment="1">
      <alignment horizontal="center"/>
    </xf>
    <xf numFmtId="0" fontId="7" fillId="0" borderId="0" xfId="0" applyFont="1" applyFill="1" applyAlignment="1">
      <alignment horizontal="center"/>
    </xf>
    <xf numFmtId="0" fontId="0" fillId="6" borderId="0" xfId="0" applyFill="1" applyAlignment="1">
      <alignment horizontal="left"/>
    </xf>
    <xf numFmtId="0" fontId="0" fillId="6" borderId="0" xfId="0" applyFill="1" applyAlignment="1">
      <alignment horizontal="center"/>
    </xf>
    <xf numFmtId="3" fontId="0" fillId="6" borderId="0" xfId="0" applyNumberFormat="1" applyFont="1" applyFill="1" applyAlignment="1">
      <alignment horizontal="center"/>
    </xf>
    <xf numFmtId="0" fontId="0" fillId="6" borderId="0" xfId="0" applyFont="1" applyFill="1" applyAlignment="1">
      <alignment horizontal="center"/>
    </xf>
    <xf numFmtId="0" fontId="7" fillId="6" borderId="0" xfId="0" applyFont="1" applyFill="1" applyAlignment="1">
      <alignment horizontal="center"/>
    </xf>
    <xf numFmtId="0" fontId="15" fillId="0" borderId="0" xfId="53" applyFont="1" applyAlignment="1" applyProtection="1">
      <alignment horizontal="center"/>
      <protection/>
    </xf>
    <xf numFmtId="164" fontId="0" fillId="0" borderId="0" xfId="0" applyNumberFormat="1" applyAlignment="1">
      <alignment horizontal="center"/>
    </xf>
    <xf numFmtId="0" fontId="0" fillId="0" borderId="0" xfId="53" applyFont="1" applyAlignment="1" applyProtection="1">
      <alignment horizontal="left"/>
      <protection/>
    </xf>
    <xf numFmtId="0" fontId="2" fillId="0" borderId="0" xfId="53" applyFont="1" applyAlignment="1" applyProtection="1">
      <alignment horizontal="center"/>
      <protection/>
    </xf>
    <xf numFmtId="0" fontId="0" fillId="0" borderId="0" xfId="53" applyFont="1" applyAlignment="1" applyProtection="1">
      <alignment horizontal="center"/>
      <protection/>
    </xf>
    <xf numFmtId="0" fontId="0" fillId="0" borderId="0" xfId="0" applyFont="1" applyAlignment="1">
      <alignment horizontal="left"/>
    </xf>
    <xf numFmtId="164" fontId="0" fillId="0" borderId="0" xfId="0" applyNumberFormat="1" applyFont="1" applyAlignment="1">
      <alignment horizontal="center"/>
    </xf>
    <xf numFmtId="164" fontId="0" fillId="0" borderId="0" xfId="0" applyNumberFormat="1" applyAlignment="1">
      <alignment horizontal="center" vertical="center"/>
    </xf>
    <xf numFmtId="0" fontId="0" fillId="0" borderId="0" xfId="0" applyFont="1" applyAlignment="1">
      <alignment/>
    </xf>
    <xf numFmtId="0" fontId="2" fillId="0" borderId="0" xfId="53" applyAlignment="1" applyProtection="1">
      <alignment vertical="center"/>
      <protection/>
    </xf>
    <xf numFmtId="0" fontId="0" fillId="0" borderId="0" xfId="53" applyFont="1" applyAlignment="1" applyProtection="1">
      <alignment vertical="center"/>
      <protection/>
    </xf>
    <xf numFmtId="164" fontId="0" fillId="0" borderId="0" xfId="0" applyNumberFormat="1" applyFont="1" applyAlignment="1">
      <alignment horizontal="center"/>
    </xf>
    <xf numFmtId="0" fontId="2" fillId="0" borderId="0" xfId="53" applyFont="1" applyFill="1" applyAlignment="1" applyProtection="1">
      <alignment horizontal="center"/>
      <protection/>
    </xf>
    <xf numFmtId="9" fontId="0" fillId="0" borderId="0" xfId="0" applyNumberFormat="1" applyFill="1" applyAlignment="1">
      <alignment horizontal="center"/>
    </xf>
    <xf numFmtId="1" fontId="0" fillId="0" borderId="0" xfId="0" applyNumberFormat="1" applyFill="1" applyAlignment="1">
      <alignment horizontal="center"/>
    </xf>
    <xf numFmtId="16" fontId="0" fillId="0" borderId="0" xfId="0" applyNumberFormat="1" applyFill="1" applyAlignment="1">
      <alignment horizontal="center"/>
    </xf>
    <xf numFmtId="8" fontId="0" fillId="0" borderId="0" xfId="0" applyNumberFormat="1" applyFill="1" applyAlignment="1">
      <alignment horizontal="center"/>
    </xf>
    <xf numFmtId="169" fontId="0" fillId="0" borderId="0" xfId="0" applyNumberFormat="1" applyFill="1" applyAlignment="1">
      <alignment horizontal="center"/>
    </xf>
    <xf numFmtId="8" fontId="0" fillId="0" borderId="0" xfId="0" applyNumberFormat="1" applyFill="1" applyAlignment="1">
      <alignment horizontal="left"/>
    </xf>
    <xf numFmtId="3" fontId="0" fillId="0" borderId="0" xfId="0" applyNumberFormat="1" applyFill="1" applyAlignment="1">
      <alignment horizontal="left"/>
    </xf>
    <xf numFmtId="2" fontId="0" fillId="0" borderId="0" xfId="0" applyNumberFormat="1" applyFill="1" applyAlignment="1">
      <alignment horizontal="center"/>
    </xf>
    <xf numFmtId="0" fontId="0" fillId="0" borderId="0" xfId="0" applyFill="1" applyAlignment="1">
      <alignment/>
    </xf>
    <xf numFmtId="0" fontId="0" fillId="16" borderId="0" xfId="0" applyFont="1" applyFill="1" applyBorder="1" applyAlignment="1">
      <alignment horizontal="left"/>
    </xf>
    <xf numFmtId="3" fontId="0" fillId="0" borderId="0" xfId="0" applyNumberFormat="1" applyFont="1" applyFill="1" applyAlignment="1">
      <alignment horizontal="center"/>
    </xf>
    <xf numFmtId="38" fontId="0" fillId="0" borderId="0" xfId="0" applyNumberFormat="1" applyFont="1" applyAlignment="1">
      <alignment horizontal="center"/>
    </xf>
    <xf numFmtId="40" fontId="0" fillId="0" borderId="0" xfId="0" applyNumberFormat="1" applyFont="1" applyAlignment="1">
      <alignment horizontal="center"/>
    </xf>
    <xf numFmtId="164" fontId="0" fillId="0" borderId="0" xfId="0" applyNumberFormat="1" applyFont="1" applyAlignment="1">
      <alignment horizontal="center" vertical="center"/>
    </xf>
    <xf numFmtId="3" fontId="0" fillId="0" borderId="0" xfId="0" applyNumberFormat="1" applyFont="1" applyAlignment="1">
      <alignment horizontal="left"/>
    </xf>
    <xf numFmtId="0" fontId="15" fillId="0" borderId="0" xfId="53" applyFont="1" applyAlignment="1" applyProtection="1">
      <alignment horizontal="center"/>
      <protection/>
    </xf>
    <xf numFmtId="2" fontId="0" fillId="0" borderId="0" xfId="0" applyNumberFormat="1" applyAlignment="1">
      <alignment horizontal="center" vertical="center"/>
    </xf>
    <xf numFmtId="0" fontId="0" fillId="6" borderId="0" xfId="0" applyFont="1" applyFill="1" applyAlignment="1">
      <alignment horizontal="center"/>
    </xf>
    <xf numFmtId="0" fontId="0" fillId="6" borderId="0" xfId="0" applyFill="1" applyBorder="1" applyAlignment="1">
      <alignment horizontal="center"/>
    </xf>
    <xf numFmtId="0" fontId="2" fillId="0" borderId="0" xfId="53" applyFont="1" applyAlignment="1" applyProtection="1">
      <alignment horizontal="left"/>
      <protection/>
    </xf>
    <xf numFmtId="0" fontId="2" fillId="0" borderId="0" xfId="53" applyFont="1" applyFill="1" applyAlignment="1" applyProtection="1">
      <alignment horizontal="center"/>
      <protection/>
    </xf>
    <xf numFmtId="0" fontId="0" fillId="0" borderId="0" xfId="53" applyFont="1" applyFill="1" applyAlignment="1" applyProtection="1">
      <alignment horizontal="center"/>
      <protection/>
    </xf>
    <xf numFmtId="0" fontId="0" fillId="0" borderId="0" xfId="53" applyFont="1" applyFill="1" applyAlignment="1" applyProtection="1">
      <alignment horizontal="center"/>
      <protection/>
    </xf>
    <xf numFmtId="0" fontId="0" fillId="0" borderId="0" xfId="0" applyFont="1" applyFill="1" applyAlignment="1">
      <alignment horizontal="left"/>
    </xf>
    <xf numFmtId="0" fontId="19" fillId="0" borderId="0" xfId="53" applyFont="1" applyFill="1" applyAlignment="1" applyProtection="1">
      <alignment horizontal="center"/>
      <protection/>
    </xf>
    <xf numFmtId="0" fontId="0" fillId="0" borderId="0" xfId="0" applyFont="1" applyFill="1" applyAlignment="1">
      <alignment horizontal="left"/>
    </xf>
    <xf numFmtId="0" fontId="20" fillId="0" borderId="0" xfId="0" applyFont="1" applyFill="1" applyAlignment="1">
      <alignment horizontal="center"/>
    </xf>
    <xf numFmtId="3" fontId="20" fillId="0" borderId="0" xfId="0" applyNumberFormat="1" applyFont="1" applyFill="1" applyAlignment="1">
      <alignment horizontal="center"/>
    </xf>
    <xf numFmtId="0" fontId="15" fillId="0" borderId="0" xfId="0" applyFont="1" applyFill="1" applyAlignment="1">
      <alignment horizontal="center"/>
    </xf>
    <xf numFmtId="6" fontId="0" fillId="0" borderId="0" xfId="53" applyNumberFormat="1" applyFont="1" applyFill="1" applyAlignment="1" applyProtection="1">
      <alignment horizontal="center"/>
      <protection/>
    </xf>
    <xf numFmtId="1" fontId="0" fillId="0" borderId="0" xfId="44" applyNumberFormat="1" applyFont="1" applyFill="1" applyAlignment="1">
      <alignment horizontal="center"/>
    </xf>
    <xf numFmtId="2" fontId="0" fillId="0" borderId="0" xfId="0" applyNumberFormat="1" applyFont="1" applyFill="1" applyAlignment="1">
      <alignment horizontal="center"/>
    </xf>
    <xf numFmtId="0" fontId="2" fillId="0" borderId="0" xfId="53" applyFill="1" applyAlignment="1" applyProtection="1">
      <alignment horizontal="left"/>
      <protection/>
    </xf>
    <xf numFmtId="3" fontId="0" fillId="0" borderId="0" xfId="53" applyNumberFormat="1" applyFont="1" applyFill="1" applyAlignment="1" applyProtection="1">
      <alignment horizontal="center"/>
      <protection/>
    </xf>
    <xf numFmtId="0" fontId="0" fillId="0" borderId="0" xfId="0" applyNumberFormat="1" applyFill="1" applyAlignment="1">
      <alignment horizontal="center"/>
    </xf>
    <xf numFmtId="0" fontId="0" fillId="0" borderId="0" xfId="0" applyAlignment="1">
      <alignment/>
    </xf>
    <xf numFmtId="0" fontId="0" fillId="6" borderId="0" xfId="0" applyFill="1" applyAlignment="1">
      <alignment/>
    </xf>
    <xf numFmtId="0" fontId="0" fillId="0" borderId="0" xfId="0" applyFill="1" applyBorder="1" applyAlignment="1">
      <alignment/>
    </xf>
    <xf numFmtId="0" fontId="17" fillId="0" borderId="0" xfId="0" applyFont="1" applyFill="1" applyAlignment="1">
      <alignment/>
    </xf>
    <xf numFmtId="0" fontId="0" fillId="19" borderId="0" xfId="0" applyFill="1" applyAlignment="1">
      <alignment/>
    </xf>
    <xf numFmtId="0" fontId="0" fillId="18" borderId="0" xfId="0" applyFill="1" applyAlignment="1">
      <alignment/>
    </xf>
    <xf numFmtId="2" fontId="5" fillId="0" borderId="0" xfId="0" applyNumberFormat="1" applyFont="1" applyBorder="1" applyAlignment="1">
      <alignment horizontal="center" vertical="center"/>
    </xf>
    <xf numFmtId="2" fontId="5" fillId="0" borderId="0" xfId="0" applyNumberFormat="1" applyFont="1" applyFill="1" applyBorder="1" applyAlignment="1">
      <alignment horizontal="center" vertical="center"/>
    </xf>
    <xf numFmtId="2" fontId="5" fillId="20" borderId="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20" fillId="0" borderId="0" xfId="0" applyFont="1" applyFill="1" applyAlignment="1">
      <alignment/>
    </xf>
    <xf numFmtId="0" fontId="16" fillId="0" borderId="0" xfId="0" applyFont="1" applyAlignment="1">
      <alignment/>
    </xf>
    <xf numFmtId="0" fontId="11" fillId="0" borderId="0" xfId="0" applyFont="1" applyFill="1" applyAlignment="1">
      <alignment/>
    </xf>
    <xf numFmtId="1" fontId="0" fillId="6" borderId="0" xfId="0" applyNumberFormat="1" applyFill="1" applyAlignment="1">
      <alignment horizontal="center"/>
    </xf>
    <xf numFmtId="1" fontId="0" fillId="0" borderId="0" xfId="0" applyNumberFormat="1" applyFill="1" applyBorder="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horizontal="center"/>
    </xf>
    <xf numFmtId="1" fontId="20" fillId="0" borderId="0" xfId="0" applyNumberFormat="1" applyFont="1" applyFill="1" applyAlignment="1">
      <alignment horizontal="center"/>
    </xf>
    <xf numFmtId="1" fontId="0" fillId="0" borderId="0" xfId="0" applyNumberFormat="1" applyFont="1" applyAlignment="1">
      <alignment horizontal="center"/>
    </xf>
    <xf numFmtId="1" fontId="0" fillId="0" borderId="0" xfId="0" applyNumberFormat="1" applyFill="1" applyAlignment="1">
      <alignment horizontal="center" vertical="center"/>
    </xf>
    <xf numFmtId="1" fontId="0" fillId="0" borderId="0" xfId="0" applyNumberFormat="1" applyAlignment="1">
      <alignment horizontal="center" vertical="center"/>
    </xf>
    <xf numFmtId="1" fontId="0" fillId="0" borderId="0" xfId="0" applyNumberFormat="1" applyFont="1" applyAlignment="1">
      <alignment horizontal="center"/>
    </xf>
    <xf numFmtId="1" fontId="2" fillId="0" borderId="0" xfId="53" applyNumberFormat="1" applyFill="1" applyAlignment="1" applyProtection="1">
      <alignment horizontal="center"/>
      <protection/>
    </xf>
    <xf numFmtId="1" fontId="0" fillId="19" borderId="0" xfId="0" applyNumberFormat="1" applyFill="1" applyAlignment="1">
      <alignment horizontal="center"/>
    </xf>
    <xf numFmtId="1" fontId="15" fillId="0" borderId="0" xfId="53" applyNumberFormat="1" applyFont="1" applyAlignment="1" applyProtection="1">
      <alignment horizontal="center"/>
      <protection/>
    </xf>
    <xf numFmtId="1" fontId="0" fillId="0" borderId="0" xfId="42" applyNumberFormat="1" applyFont="1" applyFill="1" applyAlignment="1">
      <alignment horizontal="center"/>
    </xf>
    <xf numFmtId="1" fontId="0" fillId="18" borderId="0" xfId="0" applyNumberFormat="1" applyFont="1" applyFill="1" applyAlignment="1">
      <alignment horizontal="center"/>
    </xf>
    <xf numFmtId="0" fontId="0" fillId="6" borderId="0" xfId="0" applyFont="1" applyFill="1" applyAlignment="1">
      <alignment horizontal="center"/>
    </xf>
    <xf numFmtId="0" fontId="0" fillId="0" borderId="0" xfId="0" applyFill="1" applyAlignment="1">
      <alignment horizontal="center" vertical="center"/>
    </xf>
    <xf numFmtId="0" fontId="7" fillId="0" borderId="0" xfId="0" applyFont="1" applyAlignment="1">
      <alignment/>
    </xf>
    <xf numFmtId="2"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4" fillId="0" borderId="0" xfId="0" applyFont="1" applyAlignment="1">
      <alignment horizontal="center"/>
    </xf>
    <xf numFmtId="0" fontId="10" fillId="0" borderId="0" xfId="0" applyFont="1" applyAlignment="1">
      <alignment horizontal="center"/>
    </xf>
    <xf numFmtId="0" fontId="0" fillId="0" borderId="0" xfId="0" applyBorder="1" applyAlignment="1">
      <alignment/>
    </xf>
    <xf numFmtId="3" fontId="0" fillId="0" borderId="0" xfId="42" applyNumberFormat="1" applyFont="1" applyFill="1" applyAlignment="1">
      <alignment/>
    </xf>
    <xf numFmtId="0" fontId="0" fillId="6" borderId="0" xfId="0" applyFill="1" applyBorder="1" applyAlignment="1">
      <alignment/>
    </xf>
    <xf numFmtId="0" fontId="0" fillId="21" borderId="0" xfId="0" applyFill="1" applyBorder="1" applyAlignment="1">
      <alignment/>
    </xf>
    <xf numFmtId="0" fontId="0" fillId="3" borderId="0" xfId="0" applyFill="1" applyBorder="1" applyAlignment="1">
      <alignment/>
    </xf>
    <xf numFmtId="0" fontId="0" fillId="18" borderId="0" xfId="0" applyFill="1" applyBorder="1" applyAlignment="1">
      <alignment/>
    </xf>
    <xf numFmtId="0" fontId="0" fillId="13" borderId="0" xfId="0" applyFill="1" applyBorder="1" applyAlignment="1">
      <alignment/>
    </xf>
    <xf numFmtId="0" fontId="0" fillId="11" borderId="0" xfId="0" applyFont="1" applyFill="1" applyBorder="1" applyAlignment="1">
      <alignment/>
    </xf>
    <xf numFmtId="0" fontId="0" fillId="11" borderId="0" xfId="0" applyFont="1" applyFill="1" applyBorder="1" applyAlignment="1">
      <alignment/>
    </xf>
    <xf numFmtId="0" fontId="0" fillId="22" borderId="0" xfId="0" applyFill="1" applyBorder="1" applyAlignment="1">
      <alignment/>
    </xf>
    <xf numFmtId="0" fontId="0" fillId="23" borderId="0" xfId="0" applyFill="1" applyBorder="1" applyAlignment="1">
      <alignment/>
    </xf>
    <xf numFmtId="0" fontId="0" fillId="24" borderId="0" xfId="0" applyFill="1" applyBorder="1" applyAlignment="1">
      <alignment/>
    </xf>
    <xf numFmtId="0" fontId="0" fillId="12" borderId="0" xfId="0" applyFill="1" applyBorder="1" applyAlignment="1">
      <alignment/>
    </xf>
    <xf numFmtId="0" fontId="0" fillId="25" borderId="0" xfId="0" applyFill="1" applyBorder="1" applyAlignment="1">
      <alignment/>
    </xf>
    <xf numFmtId="0" fontId="0" fillId="20" borderId="0" xfId="0" applyFill="1" applyBorder="1" applyAlignment="1">
      <alignment/>
    </xf>
    <xf numFmtId="0" fontId="0" fillId="26" borderId="0" xfId="0" applyFill="1" applyBorder="1" applyAlignment="1">
      <alignment/>
    </xf>
    <xf numFmtId="0" fontId="0" fillId="27" borderId="0" xfId="0" applyFill="1" applyBorder="1" applyAlignment="1">
      <alignment/>
    </xf>
    <xf numFmtId="0" fontId="0" fillId="28" borderId="0" xfId="0" applyFill="1" applyBorder="1" applyAlignment="1">
      <alignment/>
    </xf>
    <xf numFmtId="0" fontId="0" fillId="10" borderId="0" xfId="0" applyFill="1" applyBorder="1" applyAlignment="1">
      <alignment/>
    </xf>
    <xf numFmtId="0" fontId="0" fillId="29" borderId="0" xfId="0" applyFill="1" applyBorder="1" applyAlignment="1">
      <alignment/>
    </xf>
    <xf numFmtId="0" fontId="0" fillId="30" borderId="0" xfId="0" applyFill="1" applyBorder="1" applyAlignment="1">
      <alignment/>
    </xf>
    <xf numFmtId="0" fontId="0" fillId="15" borderId="0" xfId="0" applyFill="1" applyBorder="1" applyAlignment="1">
      <alignment/>
    </xf>
    <xf numFmtId="0" fontId="0" fillId="11" borderId="0" xfId="0" applyFill="1" applyBorder="1" applyAlignment="1">
      <alignment/>
    </xf>
    <xf numFmtId="0" fontId="12" fillId="15" borderId="0" xfId="0" applyFont="1" applyFill="1" applyBorder="1" applyAlignment="1">
      <alignment/>
    </xf>
    <xf numFmtId="0" fontId="13" fillId="11" borderId="0" xfId="0" applyFont="1" applyFill="1" applyBorder="1" applyAlignment="1">
      <alignment/>
    </xf>
    <xf numFmtId="0" fontId="0" fillId="31" borderId="0" xfId="0" applyFill="1" applyBorder="1" applyAlignment="1">
      <alignment/>
    </xf>
    <xf numFmtId="0" fontId="0" fillId="32" borderId="0" xfId="0" applyFill="1" applyBorder="1" applyAlignment="1">
      <alignment/>
    </xf>
    <xf numFmtId="0" fontId="0" fillId="32" borderId="0" xfId="0" applyFill="1" applyAlignment="1">
      <alignment horizontal="left"/>
    </xf>
    <xf numFmtId="0" fontId="0" fillId="32" borderId="0" xfId="0" applyFill="1" applyAlignment="1">
      <alignment horizontal="center"/>
    </xf>
    <xf numFmtId="1" fontId="0" fillId="32" borderId="0" xfId="0" applyNumberFormat="1" applyFill="1" applyAlignment="1">
      <alignment horizontal="center"/>
    </xf>
    <xf numFmtId="3" fontId="0" fillId="32" borderId="0" xfId="0" applyNumberFormat="1" applyFill="1" applyAlignment="1">
      <alignment horizontal="center"/>
    </xf>
    <xf numFmtId="0" fontId="0" fillId="32" borderId="0" xfId="0" applyFont="1" applyFill="1" applyAlignment="1">
      <alignment horizontal="center"/>
    </xf>
    <xf numFmtId="0" fontId="0" fillId="32" borderId="0" xfId="0" applyFill="1" applyAlignment="1">
      <alignment/>
    </xf>
    <xf numFmtId="2" fontId="5" fillId="0" borderId="0" xfId="0" applyNumberFormat="1" applyFont="1" applyBorder="1" applyAlignment="1">
      <alignment horizontal="center" vertical="center" wrapText="1"/>
    </xf>
    <xf numFmtId="3" fontId="0" fillId="16" borderId="0" xfId="0" applyNumberFormat="1" applyFill="1" applyAlignment="1">
      <alignment horizontal="center"/>
    </xf>
    <xf numFmtId="0" fontId="2" fillId="32" borderId="0" xfId="53" applyFill="1" applyAlignment="1" applyProtection="1">
      <alignment horizontal="center"/>
      <protection/>
    </xf>
    <xf numFmtId="9" fontId="0" fillId="32" borderId="0" xfId="0" applyNumberFormat="1" applyFill="1" applyAlignment="1">
      <alignment horizontal="center"/>
    </xf>
    <xf numFmtId="0" fontId="7" fillId="0" borderId="10" xfId="0" applyFont="1" applyBorder="1" applyAlignment="1">
      <alignment horizontal="lef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Font="1" applyBorder="1" applyAlignment="1">
      <alignment horizontal="left"/>
    </xf>
    <xf numFmtId="0" fontId="0" fillId="0" borderId="0" xfId="0" applyBorder="1" applyAlignment="1">
      <alignment horizontal="center"/>
    </xf>
    <xf numFmtId="0" fontId="0" fillId="0" borderId="14" xfId="0" applyBorder="1" applyAlignment="1">
      <alignment horizontal="center"/>
    </xf>
    <xf numFmtId="0" fontId="7" fillId="0" borderId="13" xfId="0" applyFont="1" applyBorder="1" applyAlignment="1">
      <alignment horizontal="left"/>
    </xf>
    <xf numFmtId="0" fontId="0" fillId="16" borderId="13" xfId="0" applyFont="1" applyFill="1" applyBorder="1" applyAlignment="1">
      <alignment horizontal="left"/>
    </xf>
    <xf numFmtId="0" fontId="0" fillId="16" borderId="0" xfId="0" applyFill="1" applyBorder="1" applyAlignment="1">
      <alignment/>
    </xf>
    <xf numFmtId="0" fontId="0" fillId="16" borderId="0" xfId="0" applyFill="1" applyBorder="1" applyAlignment="1">
      <alignment horizontal="center"/>
    </xf>
    <xf numFmtId="0" fontId="0" fillId="3" borderId="13" xfId="0" applyFont="1" applyFill="1" applyBorder="1" applyAlignment="1">
      <alignment horizontal="left"/>
    </xf>
    <xf numFmtId="0" fontId="0" fillId="3" borderId="0" xfId="0" applyFill="1" applyBorder="1" applyAlignment="1">
      <alignment horizontal="center"/>
    </xf>
    <xf numFmtId="0" fontId="0" fillId="21" borderId="13" xfId="0" applyFont="1" applyFill="1" applyBorder="1" applyAlignment="1">
      <alignment horizontal="left"/>
    </xf>
    <xf numFmtId="0" fontId="0" fillId="21" borderId="0" xfId="0" applyFill="1" applyBorder="1" applyAlignment="1">
      <alignment horizontal="center"/>
    </xf>
    <xf numFmtId="0" fontId="0" fillId="6" borderId="13" xfId="0" applyFont="1" applyFill="1" applyBorder="1" applyAlignment="1">
      <alignment horizontal="left"/>
    </xf>
    <xf numFmtId="0" fontId="0" fillId="11" borderId="13" xfId="0" applyFont="1" applyFill="1" applyBorder="1" applyAlignment="1">
      <alignment horizontal="left"/>
    </xf>
    <xf numFmtId="0" fontId="0" fillId="11" borderId="0" xfId="0" applyFill="1" applyBorder="1" applyAlignment="1">
      <alignment horizontal="center"/>
    </xf>
    <xf numFmtId="0" fontId="0" fillId="0" borderId="15" xfId="0" applyFont="1" applyBorder="1" applyAlignment="1">
      <alignment horizontal="left"/>
    </xf>
    <xf numFmtId="0" fontId="0" fillId="0" borderId="16"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left"/>
    </xf>
    <xf numFmtId="0" fontId="0" fillId="0" borderId="0" xfId="0" applyFont="1" applyFill="1" applyAlignment="1">
      <alignment horizontal="center"/>
    </xf>
    <xf numFmtId="0" fontId="18" fillId="0" borderId="0" xfId="0" applyFont="1" applyFill="1" applyAlignment="1">
      <alignment horizontal="center"/>
    </xf>
    <xf numFmtId="16" fontId="0" fillId="0" borderId="0" xfId="0" applyNumberFormat="1" applyFont="1" applyAlignment="1">
      <alignment horizontal="center"/>
    </xf>
    <xf numFmtId="3" fontId="0" fillId="0" borderId="0" xfId="0" applyNumberFormat="1" applyFont="1" applyFill="1" applyAlignment="1">
      <alignment horizontal="center" wrapText="1"/>
    </xf>
    <xf numFmtId="4" fontId="0" fillId="0" borderId="0" xfId="0" applyNumberFormat="1" applyAlignment="1">
      <alignment horizontal="center"/>
    </xf>
    <xf numFmtId="2" fontId="5" fillId="0" borderId="0" xfId="0" applyNumberFormat="1" applyFont="1" applyFill="1" applyBorder="1" applyAlignment="1">
      <alignment horizontal="center" vertical="center" wrapText="1"/>
    </xf>
    <xf numFmtId="171" fontId="7" fillId="0" borderId="0" xfId="59" applyNumberFormat="1" applyFont="1" applyAlignment="1">
      <alignment/>
    </xf>
    <xf numFmtId="171" fontId="5" fillId="0" borderId="0" xfId="59" applyNumberFormat="1" applyFont="1" applyFill="1" applyBorder="1" applyAlignment="1">
      <alignment horizontal="center" vertical="center" wrapText="1"/>
    </xf>
    <xf numFmtId="171" fontId="0" fillId="0" borderId="0" xfId="59" applyNumberFormat="1" applyFont="1" applyAlignment="1">
      <alignment/>
    </xf>
    <xf numFmtId="171" fontId="0" fillId="6" borderId="0" xfId="59" applyNumberFormat="1" applyFont="1" applyFill="1" applyAlignment="1">
      <alignment/>
    </xf>
    <xf numFmtId="171" fontId="0" fillId="0" borderId="0" xfId="59" applyNumberFormat="1" applyFont="1" applyFill="1" applyAlignment="1">
      <alignment/>
    </xf>
    <xf numFmtId="3" fontId="0" fillId="0" borderId="0" xfId="0" applyNumberFormat="1" applyAlignment="1">
      <alignment horizontal="right"/>
    </xf>
    <xf numFmtId="0" fontId="0" fillId="33" borderId="0" xfId="0" applyFill="1" applyAlignment="1">
      <alignment/>
    </xf>
    <xf numFmtId="171" fontId="0" fillId="33" borderId="0" xfId="59" applyNumberFormat="1" applyFont="1" applyFill="1" applyAlignment="1">
      <alignment/>
    </xf>
    <xf numFmtId="0" fontId="0" fillId="34" borderId="0" xfId="0" applyFill="1" applyAlignment="1">
      <alignment/>
    </xf>
    <xf numFmtId="171" fontId="21" fillId="34" borderId="0" xfId="59" applyNumberFormat="1" applyFont="1" applyFill="1" applyAlignment="1">
      <alignment/>
    </xf>
    <xf numFmtId="3" fontId="0" fillId="0" borderId="0" xfId="0" applyNumberFormat="1" applyFill="1" applyAlignment="1">
      <alignment/>
    </xf>
    <xf numFmtId="171" fontId="0" fillId="32" borderId="0" xfId="59" applyNumberFormat="1" applyFont="1" applyFill="1" applyAlignment="1">
      <alignment/>
    </xf>
    <xf numFmtId="171" fontId="0" fillId="32" borderId="0" xfId="59" applyNumberFormat="1" applyFont="1" applyFill="1" applyAlignment="1">
      <alignment/>
    </xf>
    <xf numFmtId="3" fontId="0" fillId="0" borderId="0" xfId="42" applyNumberFormat="1" applyFont="1" applyFill="1" applyBorder="1" applyAlignment="1">
      <alignment/>
    </xf>
    <xf numFmtId="3" fontId="0" fillId="2" borderId="0" xfId="0" applyNumberFormat="1" applyFill="1" applyAlignment="1">
      <alignment horizontal="right"/>
    </xf>
    <xf numFmtId="170" fontId="0" fillId="0" borderId="0" xfId="42" applyNumberFormat="1" applyFont="1" applyFill="1" applyAlignment="1">
      <alignment/>
    </xf>
    <xf numFmtId="3" fontId="0" fillId="0" borderId="0" xfId="42" applyNumberFormat="1" applyFont="1" applyFill="1" applyAlignment="1">
      <alignment horizontal="center"/>
    </xf>
    <xf numFmtId="3" fontId="2" fillId="0" borderId="0" xfId="53" applyNumberFormat="1" applyAlignment="1" applyProtection="1">
      <alignment horizontal="center"/>
      <protection/>
    </xf>
    <xf numFmtId="3" fontId="15" fillId="0" borderId="0" xfId="53" applyNumberFormat="1" applyFont="1" applyAlignment="1" applyProtection="1">
      <alignment horizontal="center"/>
      <protection/>
    </xf>
    <xf numFmtId="3" fontId="0" fillId="18" borderId="0" xfId="0" applyNumberFormat="1" applyFont="1" applyFill="1" applyAlignment="1">
      <alignment horizontal="center"/>
    </xf>
    <xf numFmtId="3" fontId="0" fillId="0" borderId="0" xfId="0" applyNumberFormat="1" applyFill="1" applyAlignment="1">
      <alignment horizontal="center" vertical="center"/>
    </xf>
    <xf numFmtId="10" fontId="0" fillId="0" borderId="0" xfId="0" applyNumberFormat="1" applyAlignment="1">
      <alignment/>
    </xf>
    <xf numFmtId="6" fontId="0" fillId="0" borderId="0" xfId="0" applyNumberFormat="1" applyFill="1" applyAlignment="1">
      <alignment horizontal="center" vertical="center"/>
    </xf>
    <xf numFmtId="3" fontId="0" fillId="0" borderId="0" xfId="0" applyNumberFormat="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7" fillId="0" borderId="0" xfId="0" applyNumberFormat="1" applyFont="1" applyAlignment="1">
      <alignment/>
    </xf>
    <xf numFmtId="10" fontId="0" fillId="0" borderId="0" xfId="0" applyNumberFormat="1" applyAlignment="1">
      <alignment horizontal="center"/>
    </xf>
    <xf numFmtId="2" fontId="5" fillId="26" borderId="0" xfId="0" applyNumberFormat="1" applyFont="1" applyFill="1" applyBorder="1" applyAlignment="1">
      <alignment horizontal="center" vertical="center" wrapText="1"/>
    </xf>
    <xf numFmtId="0" fontId="0" fillId="0" borderId="18" xfId="0" applyBorder="1" applyAlignment="1">
      <alignment/>
    </xf>
    <xf numFmtId="3" fontId="0" fillId="0" borderId="18" xfId="0" applyNumberFormat="1" applyBorder="1" applyAlignment="1">
      <alignment/>
    </xf>
    <xf numFmtId="4" fontId="0" fillId="0" borderId="18" xfId="0" applyNumberFormat="1" applyBorder="1" applyAlignment="1">
      <alignment horizontal="center"/>
    </xf>
    <xf numFmtId="3" fontId="0" fillId="0" borderId="18" xfId="0" applyNumberFormat="1" applyBorder="1" applyAlignment="1">
      <alignment horizontal="center" vertical="center"/>
    </xf>
    <xf numFmtId="3" fontId="0" fillId="0" borderId="18" xfId="0" applyNumberFormat="1" applyBorder="1" applyAlignment="1">
      <alignment horizontal="center"/>
    </xf>
    <xf numFmtId="10" fontId="0" fillId="0" borderId="18" xfId="0" applyNumberFormat="1" applyBorder="1" applyAlignment="1">
      <alignment horizontal="center"/>
    </xf>
    <xf numFmtId="10" fontId="7" fillId="0" borderId="0" xfId="0" applyNumberFormat="1" applyFont="1" applyAlignment="1">
      <alignment/>
    </xf>
    <xf numFmtId="0" fontId="0" fillId="0" borderId="0" xfId="0" applyFont="1" applyFill="1" applyBorder="1" applyAlignment="1">
      <alignment horizontal="center"/>
    </xf>
    <xf numFmtId="3" fontId="0" fillId="32" borderId="0" xfId="0" applyNumberFormat="1" applyFill="1" applyAlignment="1">
      <alignment horizontal="right"/>
    </xf>
    <xf numFmtId="3" fontId="0" fillId="0" borderId="0" xfId="42" applyNumberFormat="1" applyFont="1" applyAlignment="1">
      <alignment/>
    </xf>
    <xf numFmtId="3" fontId="0" fillId="6" borderId="0" xfId="42" applyNumberFormat="1" applyFont="1" applyFill="1" applyAlignment="1">
      <alignment/>
    </xf>
    <xf numFmtId="170" fontId="0" fillId="0" borderId="0" xfId="42" applyNumberFormat="1" applyFont="1" applyAlignment="1">
      <alignment/>
    </xf>
    <xf numFmtId="170" fontId="0" fillId="6" borderId="0" xfId="42" applyNumberFormat="1" applyFont="1" applyFill="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19" borderId="0" xfId="42" applyNumberFormat="1" applyFont="1" applyFill="1" applyAlignment="1">
      <alignment/>
    </xf>
    <xf numFmtId="170" fontId="0" fillId="18" borderId="0" xfId="42" applyNumberFormat="1" applyFont="1" applyFill="1" applyAlignment="1">
      <alignment/>
    </xf>
    <xf numFmtId="170" fontId="0" fillId="32" borderId="0" xfId="42" applyNumberFormat="1" applyFont="1" applyFill="1" applyAlignment="1">
      <alignment/>
    </xf>
    <xf numFmtId="171" fontId="0" fillId="0" borderId="0" xfId="59" applyNumberFormat="1" applyFont="1" applyFill="1" applyBorder="1" applyAlignment="1">
      <alignment/>
    </xf>
    <xf numFmtId="171" fontId="0" fillId="0" borderId="0" xfId="59" applyNumberFormat="1" applyFont="1" applyFill="1" applyAlignment="1">
      <alignment/>
    </xf>
    <xf numFmtId="171" fontId="0" fillId="19" borderId="0" xfId="59" applyNumberFormat="1" applyFont="1" applyFill="1" applyAlignment="1">
      <alignment/>
    </xf>
    <xf numFmtId="171" fontId="0" fillId="18" borderId="0" xfId="59" applyNumberFormat="1" applyFont="1" applyFill="1" applyAlignment="1">
      <alignment/>
    </xf>
    <xf numFmtId="3" fontId="5" fillId="0" borderId="0" xfId="0" applyNumberFormat="1" applyFont="1" applyFill="1" applyBorder="1" applyAlignment="1">
      <alignment horizontal="center" vertical="center" wrapText="1"/>
    </xf>
    <xf numFmtId="3" fontId="0" fillId="6" borderId="0" xfId="0" applyNumberFormat="1" applyFill="1" applyAlignment="1">
      <alignment horizontal="right"/>
    </xf>
    <xf numFmtId="3" fontId="0" fillId="0" borderId="0" xfId="0" applyNumberFormat="1" applyFill="1" applyAlignment="1">
      <alignment horizontal="right"/>
    </xf>
    <xf numFmtId="3" fontId="0" fillId="0" borderId="0" xfId="0" applyNumberForma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Alignment="1">
      <alignment horizontal="right"/>
    </xf>
    <xf numFmtId="3" fontId="0" fillId="0" borderId="0" xfId="42" applyNumberFormat="1" applyFont="1" applyFill="1" applyAlignment="1">
      <alignment/>
    </xf>
    <xf numFmtId="3" fontId="0" fillId="0" borderId="0" xfId="0" applyNumberFormat="1" applyAlignment="1">
      <alignment horizontal="left"/>
    </xf>
    <xf numFmtId="3" fontId="0" fillId="19" borderId="0" xfId="0" applyNumberFormat="1" applyFill="1" applyAlignment="1">
      <alignment horizontal="right"/>
    </xf>
    <xf numFmtId="3" fontId="0" fillId="18" borderId="0" xfId="0" applyNumberFormat="1" applyFill="1" applyAlignment="1">
      <alignment horizontal="right"/>
    </xf>
    <xf numFmtId="3" fontId="0" fillId="19" borderId="0" xfId="42" applyNumberFormat="1" applyFont="1" applyFill="1" applyAlignment="1">
      <alignment/>
    </xf>
    <xf numFmtId="3" fontId="0" fillId="18" borderId="0" xfId="42" applyNumberFormat="1" applyFont="1" applyFill="1" applyAlignment="1">
      <alignment/>
    </xf>
    <xf numFmtId="3" fontId="0" fillId="0" borderId="0" xfId="0" applyNumberFormat="1" applyFont="1" applyFill="1" applyAlignment="1">
      <alignment horizontal="left"/>
    </xf>
    <xf numFmtId="3" fontId="0" fillId="32" borderId="0" xfId="42" applyNumberFormat="1" applyFont="1" applyFill="1" applyAlignment="1">
      <alignment/>
    </xf>
    <xf numFmtId="0" fontId="0" fillId="26" borderId="0" xfId="0" applyFill="1" applyAlignment="1">
      <alignment horizontal="left"/>
    </xf>
    <xf numFmtId="0" fontId="0" fillId="26" borderId="0" xfId="0" applyFill="1" applyAlignment="1">
      <alignment horizontal="center"/>
    </xf>
    <xf numFmtId="1" fontId="0" fillId="26" borderId="0" xfId="0" applyNumberFormat="1" applyFill="1" applyAlignment="1">
      <alignment horizontal="center"/>
    </xf>
    <xf numFmtId="3" fontId="0" fillId="26" borderId="0" xfId="0" applyNumberFormat="1" applyFill="1" applyAlignment="1">
      <alignment horizontal="center"/>
    </xf>
    <xf numFmtId="0" fontId="0" fillId="26" borderId="0" xfId="0" applyFont="1" applyFill="1" applyAlignment="1">
      <alignment horizontal="center"/>
    </xf>
    <xf numFmtId="3" fontId="0" fillId="26" borderId="0" xfId="0" applyNumberFormat="1" applyFill="1" applyAlignment="1">
      <alignment horizontal="right"/>
    </xf>
    <xf numFmtId="3" fontId="0" fillId="26" borderId="0" xfId="42" applyNumberFormat="1" applyFont="1" applyFill="1" applyAlignment="1">
      <alignment/>
    </xf>
    <xf numFmtId="0" fontId="0" fillId="26" borderId="0" xfId="0" applyFill="1" applyAlignment="1">
      <alignment/>
    </xf>
    <xf numFmtId="171" fontId="0" fillId="26" borderId="0" xfId="59" applyNumberFormat="1" applyFont="1" applyFill="1" applyAlignment="1">
      <alignment/>
    </xf>
    <xf numFmtId="171" fontId="0" fillId="26" borderId="0" xfId="59" applyNumberFormat="1" applyFont="1" applyFill="1" applyAlignment="1">
      <alignment/>
    </xf>
    <xf numFmtId="170" fontId="0" fillId="26" borderId="0" xfId="42" applyNumberFormat="1" applyFont="1" applyFill="1" applyAlignment="1">
      <alignment/>
    </xf>
    <xf numFmtId="0" fontId="7" fillId="0" borderId="11" xfId="0" applyFont="1" applyBorder="1" applyAlignment="1">
      <alignment horizontal="left"/>
    </xf>
    <xf numFmtId="0" fontId="7" fillId="0" borderId="0" xfId="0" applyFont="1" applyBorder="1" applyAlignment="1">
      <alignment horizontal="left"/>
    </xf>
    <xf numFmtId="0" fontId="0" fillId="3" borderId="0" xfId="0" applyFont="1" applyFill="1" applyBorder="1" applyAlignment="1">
      <alignment horizontal="left"/>
    </xf>
    <xf numFmtId="0" fontId="0" fillId="21" borderId="0" xfId="0" applyFont="1" applyFill="1" applyBorder="1" applyAlignment="1">
      <alignment horizontal="left"/>
    </xf>
    <xf numFmtId="0" fontId="0" fillId="6" borderId="0" xfId="0" applyFont="1" applyFill="1" applyBorder="1" applyAlignment="1">
      <alignment horizontal="left"/>
    </xf>
    <xf numFmtId="0" fontId="0" fillId="11" borderId="0" xfId="0" applyFont="1" applyFill="1" applyBorder="1" applyAlignment="1">
      <alignment horizontal="left"/>
    </xf>
    <xf numFmtId="0" fontId="0" fillId="0" borderId="16" xfId="0" applyFont="1" applyBorder="1" applyAlignment="1">
      <alignment horizontal="left"/>
    </xf>
    <xf numFmtId="0" fontId="5" fillId="0" borderId="0" xfId="0" applyFont="1" applyFill="1" applyAlignment="1">
      <alignment horizontal="center" vertical="center"/>
    </xf>
    <xf numFmtId="1" fontId="0" fillId="0" borderId="0" xfId="0" applyNumberFormat="1" applyFill="1" applyAlignment="1">
      <alignment horizontal="center" vertical="center"/>
    </xf>
    <xf numFmtId="0" fontId="2" fillId="0" borderId="0" xfId="53" applyFont="1" applyFill="1" applyAlignment="1" applyProtection="1">
      <alignment horizontal="center" vertical="center"/>
      <protection/>
    </xf>
    <xf numFmtId="6" fontId="0" fillId="0" borderId="0" xfId="0" applyNumberFormat="1" applyFill="1" applyAlignment="1">
      <alignment horizontal="center" vertical="center"/>
    </xf>
    <xf numFmtId="3" fontId="0" fillId="0" borderId="0" xfId="0" applyNumberFormat="1" applyFill="1" applyAlignment="1">
      <alignment horizontal="center" vertical="center"/>
    </xf>
    <xf numFmtId="0" fontId="2" fillId="0" borderId="0" xfId="53" applyFill="1" applyAlignment="1" applyProtection="1">
      <alignment horizontal="center" vertical="center"/>
      <protection/>
    </xf>
    <xf numFmtId="0" fontId="0" fillId="0" borderId="0" xfId="0" applyFill="1" applyAlignment="1">
      <alignment horizontal="center" vertical="center"/>
    </xf>
    <xf numFmtId="1" fontId="0" fillId="0" borderId="0" xfId="0" applyNumberFormat="1" applyAlignment="1">
      <alignment horizontal="center" vertical="center"/>
    </xf>
    <xf numFmtId="3" fontId="0" fillId="0" borderId="0" xfId="0" applyNumberForma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tc.ca.gov/projects/central_subway/" TargetMode="External" /><Relationship Id="rId2" Type="http://schemas.openxmlformats.org/officeDocument/2006/relationships/hyperlink" Target="http://www.actransit.org/planning-focus/projects-in-the-works/east-bay-bus-rapid-transit/" TargetMode="External" /><Relationship Id="rId3" Type="http://schemas.openxmlformats.org/officeDocument/2006/relationships/hyperlink" Target="http://www.fta.dot.gov/documents/CA_San_Francisco_Van_Ness_Avenue_BRT_complete.pdf" TargetMode="External" /><Relationship Id="rId4" Type="http://schemas.openxmlformats.org/officeDocument/2006/relationships/hyperlink" Target="http://www.barttolivermore.org/" TargetMode="External" /><Relationship Id="rId5" Type="http://schemas.openxmlformats.org/officeDocument/2006/relationships/hyperlink" Target="http://www.sfcta.org/content/view/507/302" TargetMode="External" /><Relationship Id="rId6" Type="http://schemas.openxmlformats.org/officeDocument/2006/relationships/hyperlink" Target="http://www.bart.gov/about/projects/ecc/index.aspx" TargetMode="External" /><Relationship Id="rId7" Type="http://schemas.openxmlformats.org/officeDocument/2006/relationships/hyperlink" Target="http://www.sonomamarintrain.org/" TargetMode="External" /><Relationship Id="rId8" Type="http://schemas.openxmlformats.org/officeDocument/2006/relationships/hyperlink" Target="http://www.dart.org/factsheet/orangeline/default.asp" TargetMode="External" /><Relationship Id="rId9" Type="http://schemas.openxmlformats.org/officeDocument/2006/relationships/hyperlink" Target="http://www.dart.org/about/expansion/blueline.asp" TargetMode="External" /><Relationship Id="rId10" Type="http://schemas.openxmlformats.org/officeDocument/2006/relationships/hyperlink" Target="http://www.fortworthgov.org/citynews/default.aspx?id=79384" TargetMode="External" /><Relationship Id="rId11" Type="http://schemas.openxmlformats.org/officeDocument/2006/relationships/hyperlink" Target="http://www.oakcliffta.org/" TargetMode="External" /><Relationship Id="rId12" Type="http://schemas.openxmlformats.org/officeDocument/2006/relationships/hyperlink" Target="http://www.glassborocamdenline.com/" TargetMode="External" /><Relationship Id="rId13" Type="http://schemas.openxmlformats.org/officeDocument/2006/relationships/hyperlink" Target="http://www.patcopaexpansion.com/" TargetMode="External" /><Relationship Id="rId14" Type="http://schemas.openxmlformats.org/officeDocument/2006/relationships/hyperlink" Target="http://www.dvrpc.org/LongRangePlan/CentralJerseyForum/brt.htm" TargetMode="External" /><Relationship Id="rId15" Type="http://schemas.openxmlformats.org/officeDocument/2006/relationships/hyperlink" Target="http://www.422plus.com/422Corridor/related-projects/r6-norristown-line-service-extension-study" TargetMode="External" /><Relationship Id="rId16" Type="http://schemas.openxmlformats.org/officeDocument/2006/relationships/hyperlink" Target="http://www.dvrpc.org/reports/08068.pdf" TargetMode="External" /><Relationship Id="rId17" Type="http://schemas.openxmlformats.org/officeDocument/2006/relationships/hyperlink" Target="http://www.rideuta.com/projects/midJordanLightRail/default.aspx" TargetMode="External" /><Relationship Id="rId18" Type="http://schemas.openxmlformats.org/officeDocument/2006/relationships/hyperlink" Target="http://www.rideuta.com/mediaRoom/projects/westValleyLR/" TargetMode="External" /><Relationship Id="rId19" Type="http://schemas.openxmlformats.org/officeDocument/2006/relationships/hyperlink" Target="http://www.rideuta.com/projects/airportLightRail/default.aspx" TargetMode="External" /><Relationship Id="rId20" Type="http://schemas.openxmlformats.org/officeDocument/2006/relationships/hyperlink" Target="http://www.rideuta.com/projects/draperLightRail/default.aspx" TargetMode="External" /><Relationship Id="rId21" Type="http://schemas.openxmlformats.org/officeDocument/2006/relationships/hyperlink" Target="http://www.rideuta.com/projects/commuterRailSouth/default.aspx" TargetMode="External" /><Relationship Id="rId22" Type="http://schemas.openxmlformats.org/officeDocument/2006/relationships/hyperlink" Target="http://www.rideuta.com/projects/OgdenWSU/default.aspx" TargetMode="External" /><Relationship Id="rId23" Type="http://schemas.openxmlformats.org/officeDocument/2006/relationships/hyperlink" Target="http://www.rideuta.com/projects/southDavisTransitStudy/default.aspx" TargetMode="External" /><Relationship Id="rId24" Type="http://schemas.openxmlformats.org/officeDocument/2006/relationships/hyperlink" Target="http://www.rideuta.com/projects/sugarhouseTransitStudy/default.aspx" TargetMode="External" /><Relationship Id="rId25" Type="http://schemas.openxmlformats.org/officeDocument/2006/relationships/hyperlink" Target="http://www.valleymetro.org/metro_light_rail/future_extensions/northwest/" TargetMode="External" /><Relationship Id="rId26" Type="http://schemas.openxmlformats.org/officeDocument/2006/relationships/hyperlink" Target="http://www.valleymetro.org/metro_light_rail/future_extensions/mesa/" TargetMode="External" /><Relationship Id="rId27" Type="http://schemas.openxmlformats.org/officeDocument/2006/relationships/hyperlink" Target="http://www.valleymetro.org/metro_light_rail/future_extensions/glendale/" TargetMode="External" /><Relationship Id="rId28" Type="http://schemas.openxmlformats.org/officeDocument/2006/relationships/hyperlink" Target="http://www.valleymetro.org/metro_light_rail/future_extensions/west/" TargetMode="External" /><Relationship Id="rId29" Type="http://schemas.openxmlformats.org/officeDocument/2006/relationships/hyperlink" Target="http://www.valleymetro.org/metro_light_rail/future_extensions/northeast/" TargetMode="External" /><Relationship Id="rId30" Type="http://schemas.openxmlformats.org/officeDocument/2006/relationships/hyperlink" Target="http://www.valleymetro.org/metro_light_rail/future_extensions/northwest/" TargetMode="External" /><Relationship Id="rId31" Type="http://schemas.openxmlformats.org/officeDocument/2006/relationships/hyperlink" Target="http://www.valleymetro.org/metro_light_rail/future_extensions/mesa/" TargetMode="External" /><Relationship Id="rId32" Type="http://schemas.openxmlformats.org/officeDocument/2006/relationships/hyperlink" Target="http://www.azmag.gov/Transportation/Commuter_Rail/default.asp" TargetMode="External" /><Relationship Id="rId33" Type="http://schemas.openxmlformats.org/officeDocument/2006/relationships/hyperlink" Target="http://www.azmag.gov/Documents/pdf/cms.resource/MAG_2009-09_Final-2009-Annual-Report-on-Prop-400_70115.pdf" TargetMode="External" /><Relationship Id="rId34" Type="http://schemas.openxmlformats.org/officeDocument/2006/relationships/hyperlink" Target="http://www.azmag.gov/Transportation/Commuter_Rail/default.asp" TargetMode="External" /><Relationship Id="rId35" Type="http://schemas.openxmlformats.org/officeDocument/2006/relationships/hyperlink" Target="http://www.azmag.gov/Transportation/Commuter_Rail/default.asp" TargetMode="External" /><Relationship Id="rId36" Type="http://schemas.openxmlformats.org/officeDocument/2006/relationships/hyperlink" Target="http://www.gohartaa.org/project_status/default.aspx" TargetMode="External" /><Relationship Id="rId37" Type="http://schemas.openxmlformats.org/officeDocument/2006/relationships/hyperlink" Target="http://www.gohartaa.org/project_status/default.aspx" TargetMode="External" /><Relationship Id="rId38" Type="http://schemas.openxmlformats.org/officeDocument/2006/relationships/hyperlink" Target="http://slp2.org/" TargetMode="External" /><Relationship Id="rId39" Type="http://schemas.openxmlformats.org/officeDocument/2006/relationships/hyperlink" Target="http://www.sacrt.com/dna/index.html" TargetMode="External" /><Relationship Id="rId40" Type="http://schemas.openxmlformats.org/officeDocument/2006/relationships/hyperlink" Target="http://charmeck.org/CITY/CHARLOTTE/CATS/PLANNING/BLE/OVERVIEW/Pages/default.aspx" TargetMode="External" /><Relationship Id="rId41" Type="http://schemas.openxmlformats.org/officeDocument/2006/relationships/hyperlink" Target="http://charmeck.org/city/charlotte/cats/planning/silver/Pages/default.aspx" TargetMode="External" /><Relationship Id="rId42" Type="http://schemas.openxmlformats.org/officeDocument/2006/relationships/hyperlink" Target="http://charmeck.org/CITY/CHARLOTTE/CATS/PLANNING/RED/REDOVERVIEW/Pages/default.aspx" TargetMode="External" /><Relationship Id="rId43" Type="http://schemas.openxmlformats.org/officeDocument/2006/relationships/hyperlink" Target="http://charmeck.org/CITY/CHARLOTTE/CATS/PLANNING/STREETCAR/FACTS/Pages/default.aspx" TargetMode="External" /><Relationship Id="rId44" Type="http://schemas.openxmlformats.org/officeDocument/2006/relationships/hyperlink" Target="http://www.austinstrategicmobility.com/resources/urban-rail-project" TargetMode="External" /><Relationship Id="rId45" Type="http://schemas.openxmlformats.org/officeDocument/2006/relationships/hyperlink" Target="http://allsystemsgo.capmetro.org/potential-expansions.shtml" TargetMode="External" /><Relationship Id="rId46" Type="http://schemas.openxmlformats.org/officeDocument/2006/relationships/hyperlink" Target="http://www.gohrt.com/about/development/vbtes" TargetMode="External" /><Relationship Id="rId47" Type="http://schemas.openxmlformats.org/officeDocument/2006/relationships/hyperlink" Target="http://www.ourtransitfuture.com/index.php/the-vision/project-overview/" TargetMode="External" /><Relationship Id="rId48" Type="http://schemas.openxmlformats.org/officeDocument/2006/relationships/hyperlink" Target="http://www.us280transitstudy.com/" TargetMode="External" /><Relationship Id="rId49" Type="http://schemas.openxmlformats.org/officeDocument/2006/relationships/hyperlink" Target="http://www.gbnrtc.org/planning/lrp/" TargetMode="External" /><Relationship Id="rId50" Type="http://schemas.openxmlformats.org/officeDocument/2006/relationships/hyperlink" Target="http://www.gbnrtc.org/planning/lrp/" TargetMode="External" /><Relationship Id="rId51" Type="http://schemas.openxmlformats.org/officeDocument/2006/relationships/hyperlink" Target="http://www.bhammpo.org/longrangeplan/lrp.htm" TargetMode="External" /><Relationship Id="rId52" Type="http://schemas.openxmlformats.org/officeDocument/2006/relationships/hyperlink" Target="http://www.tucsontransitstudy.com/" TargetMode="External" /><Relationship Id="rId53" Type="http://schemas.openxmlformats.org/officeDocument/2006/relationships/hyperlink" Target="http://metroplan.org/index.php?fuseaction=p0007.&amp;mod=44" TargetMode="External" /><Relationship Id="rId54" Type="http://schemas.openxmlformats.org/officeDocument/2006/relationships/hyperlink" Target="http://www.chcrpa.org/TPO/Plans_and_Projects/Mass%20Transit%20Alternatives.pdf" TargetMode="External" /><Relationship Id="rId55" Type="http://schemas.openxmlformats.org/officeDocument/2006/relationships/hyperlink" Target="http://www.lvpc.org/UntitledFrameset-7.html" TargetMode="External" /><Relationship Id="rId56" Type="http://schemas.openxmlformats.org/officeDocument/2006/relationships/hyperlink" Target="http://crpc-la.org/crpc_new/TransPlan/LRTP.html" TargetMode="External" /><Relationship Id="rId57" Type="http://schemas.openxmlformats.org/officeDocument/2006/relationships/hyperlink" Target="http://www.kerncog.org/cms/transportation/transportation" TargetMode="External" /><Relationship Id="rId58" Type="http://schemas.openxmlformats.org/officeDocument/2006/relationships/hyperlink" Target="http://www.gocolumbiamo.com/Planning/Commissions/CATSO/index.php" TargetMode="External" /><Relationship Id="rId59" Type="http://schemas.openxmlformats.org/officeDocument/2006/relationships/hyperlink" Target="http://www.co.hidalgo.tx.us/index.aspx?NID=811" TargetMode="External" /><Relationship Id="rId60" Type="http://schemas.openxmlformats.org/officeDocument/2006/relationships/hyperlink" Target="http://www.tmacog.org/2035_plan_final.htm" TargetMode="External" /><Relationship Id="rId61" Type="http://schemas.openxmlformats.org/officeDocument/2006/relationships/hyperlink" Target="http://www.ci.el-paso.tx.us/sunmetro/brtcorridors.asp" TargetMode="External" /><Relationship Id="rId62" Type="http://schemas.openxmlformats.org/officeDocument/2006/relationships/hyperlink" Target="http://www.smtcmpo.org/lrtp.asp" TargetMode="External" /><Relationship Id="rId63" Type="http://schemas.openxmlformats.org/officeDocument/2006/relationships/hyperlink" Target="http://www.ozarkstransportation.org/Journey2035/plan.html" TargetMode="External" /><Relationship Id="rId64" Type="http://schemas.openxmlformats.org/officeDocument/2006/relationships/hyperlink" Target="http://www.lexareampo.org/index.php?option=com_content&amp;view=article&amp;id=6&amp;Itemid=3" TargetMode="External" /><Relationship Id="rId65" Type="http://schemas.openxmlformats.org/officeDocument/2006/relationships/hyperlink" Target="http://www.sjcog.org/docs/pdf/Transportation/RTP/2011/2011_RTP_WithAppendices.pdf" TargetMode="External" /><Relationship Id="rId66" Type="http://schemas.openxmlformats.org/officeDocument/2006/relationships/hyperlink" Target="http://www.eastgatecog.org/TransportationPlanning/2030LongRangeTransportationPlan.aspx" TargetMode="External" /><Relationship Id="rId67" Type="http://schemas.openxmlformats.org/officeDocument/2006/relationships/hyperlink" Target="http://www.tcrpc-pa.org/assets/adeptiv/upload/attach/Part%20V%20Plan%20.pdf" TargetMode="External" /><Relationship Id="rId68" Type="http://schemas.openxmlformats.org/officeDocument/2006/relationships/hyperlink" Target="http://www.tcrpc-pa.org/assets/adeptiv/upload/attach/Part%20V%20Plan%20.pdf" TargetMode="External" /><Relationship Id="rId69" Type="http://schemas.openxmlformats.org/officeDocument/2006/relationships/hyperlink" Target="http://www.tcrpc-pa.org/assets/adeptiv/upload/attach/Part%20V%20Plan%20.pdf" TargetMode="External" /><Relationship Id="rId70" Type="http://schemas.openxmlformats.org/officeDocument/2006/relationships/hyperlink" Target="http://www.bcdcog.com/files/LRP/Chapter_7_Transit_Element.pdf" TargetMode="External" /><Relationship Id="rId71" Type="http://schemas.openxmlformats.org/officeDocument/2006/relationships/hyperlink" Target="http://www.wampoks.org/NR/rdonlyres/0CA95D51-DC86-4807-9F2E-E053EA14D7B9/63542/12_Ch63PublicTransportation.pdf" TargetMode="External" /><Relationship Id="rId72" Type="http://schemas.openxmlformats.org/officeDocument/2006/relationships/hyperlink" Target="http://www.dmampo.org/library/documents/mtp2035/Ch_6.pdf" TargetMode="External" /><Relationship Id="rId73" Type="http://schemas.openxmlformats.org/officeDocument/2006/relationships/hyperlink" Target="http://www.transport2020.net/" TargetMode="External" /><Relationship Id="rId74" Type="http://schemas.openxmlformats.org/officeDocument/2006/relationships/hyperlink" Target="http://www.pactsplan.org/destination_tomorrow/currentdt2006.php" TargetMode="External" /><Relationship Id="rId75" Type="http://schemas.openxmlformats.org/officeDocument/2006/relationships/hyperlink" Target="http://www.nircc.com/transportation-plans.htm" TargetMode="External" /><Relationship Id="rId76" Type="http://schemas.openxmlformats.org/officeDocument/2006/relationships/hyperlink" Target="http://www.ccdcboise.com/streetcar/Milestones.aspx?2" TargetMode="External" /><Relationship Id="rId77" Type="http://schemas.openxmlformats.org/officeDocument/2006/relationships/hyperlink" Target="http://www.mobilempo.org/Long_Range_Plan/Section%205%20Public%20Transportation.pdf" TargetMode="External" /><Relationship Id="rId78" Type="http://schemas.openxmlformats.org/officeDocument/2006/relationships/hyperlink" Target="http://www.mpo-swfl.org/LRTP/content/Transit%20Needs%20Assessment%20Tech%20Memo%20101210.pdf" TargetMode="External" /><Relationship Id="rId79" Type="http://schemas.openxmlformats.org/officeDocument/2006/relationships/hyperlink" Target="http://www.tbarta.com/plan" TargetMode="External" /><Relationship Id="rId80" Type="http://schemas.openxmlformats.org/officeDocument/2006/relationships/hyperlink" Target="http://www.cmpdd.org/pdf/multiplan%20phase%202%20jackson%20urban%20area%20transportation%20plan%20.pdf" TargetMode="External" /><Relationship Id="rId81" Type="http://schemas.openxmlformats.org/officeDocument/2006/relationships/hyperlink" Target="http://www.macog.com/PDFs/LRP/Appendix%20B1.pdf" TargetMode="External" /><Relationship Id="rId82" Type="http://schemas.openxmlformats.org/officeDocument/2006/relationships/hyperlink" Target="http://www.huntsvilleal.gov/Planning/mpo/docs/breakdown/transit.pdf" TargetMode="External" /><Relationship Id="rId83" Type="http://schemas.openxmlformats.org/officeDocument/2006/relationships/hyperlink" Target="http://www.luzernecounty.org/county/departments_agencies/planning_commission/lackawannaluzerne-metropolitan-planning-organization" TargetMode="External" /><Relationship Id="rId84" Type="http://schemas.openxmlformats.org/officeDocument/2006/relationships/hyperlink" Target="http://mpo.lafayettela.gov/plans/2030TransportationPlan/2030TransportationPlan.asp" TargetMode="External" /><Relationship Id="rId85" Type="http://schemas.openxmlformats.org/officeDocument/2006/relationships/hyperlink" Target="http://www.augustaga.gov/index.aspx?NID=1404&amp;ART=3165&amp;ADMIN=1" TargetMode="External" /><Relationship Id="rId86" Type="http://schemas.openxmlformats.org/officeDocument/2006/relationships/hyperlink" Target="http://www.stluciempo.org/documents.htm" TargetMode="External" /><Relationship Id="rId87" Type="http://schemas.openxmlformats.org/officeDocument/2006/relationships/hyperlink" Target="http://www.brevardmpo.com/index.html" TargetMode="External" /><Relationship Id="rId88" Type="http://schemas.openxmlformats.org/officeDocument/2006/relationships/hyperlink" Target="http://www.ycpc.org/Transportation_Pages/yampo.html" TargetMode="External" /><Relationship Id="rId89" Type="http://schemas.openxmlformats.org/officeDocument/2006/relationships/hyperlink" Target="http://www.tri-co.org/translibrary.htm" TargetMode="External" /><Relationship Id="rId90" Type="http://schemas.openxmlformats.org/officeDocument/2006/relationships/hyperlink" Target="http://www.stancog.org/tnas.shtm" TargetMode="External" /><Relationship Id="rId91" Type="http://schemas.openxmlformats.org/officeDocument/2006/relationships/hyperlink" Target="http://www.cityoflancasterpa.com/lancastercity/cwp/view.asp?A=1060&amp;Q=593183" TargetMode="External" /><Relationship Id="rId92" Type="http://schemas.openxmlformats.org/officeDocument/2006/relationships/hyperlink" Target="http://www.jcmpo.org/" TargetMode="External" /><Relationship Id="rId93" Type="http://schemas.openxmlformats.org/officeDocument/2006/relationships/hyperlink" Target="http://www.ltd.org/search/showresult.html?versionthread=a476176f9b629811c05f57d84d550657" TargetMode="External" /><Relationship Id="rId94" Type="http://schemas.openxmlformats.org/officeDocument/2006/relationships/hyperlink" Target="http://www.tamcmonterey.org/programs/rail/commuter_rail.html" TargetMode="External" /><Relationship Id="rId95" Type="http://schemas.openxmlformats.org/officeDocument/2006/relationships/hyperlink" Target="http://www.reno.gov/Modules/ShowDocument.aspx?documentid=20790" TargetMode="External" /><Relationship Id="rId96" Type="http://schemas.openxmlformats.org/officeDocument/2006/relationships/hyperlink" Target="http://www.fta.dot.gov/documents/150_CO_Ft_Collins_Mason_Corridor.pdf" TargetMode="External" /><Relationship Id="rId97" Type="http://schemas.openxmlformats.org/officeDocument/2006/relationships/hyperlink" Target="http://www.fcgov.com/mason/" TargetMode="External" /><Relationship Id="rId98" Type="http://schemas.openxmlformats.org/officeDocument/2006/relationships/hyperlink" Target="http://www.transport2020.net/alts/alt2a.jpg" TargetMode="External" /><Relationship Id="rId99" Type="http://schemas.openxmlformats.org/officeDocument/2006/relationships/hyperlink" Target="http://www.ltd.org/pdf/WEEE2011/Jan11_openhouse.pdf" TargetMode="External" /><Relationship Id="rId100" Type="http://schemas.openxmlformats.org/officeDocument/2006/relationships/hyperlink" Target="http://www.stocktongov.com/GoGreen/documents/PaulRappPresentation24pages2MB.pdf" TargetMode="External" /><Relationship Id="rId101" Type="http://schemas.openxmlformats.org/officeDocument/2006/relationships/hyperlink" Target="http://www.fta.dot.gov/documents/CA_Oakland_East_Bay_BRT_complete.pdf" TargetMode="External" /><Relationship Id="rId102" Type="http://schemas.openxmlformats.org/officeDocument/2006/relationships/hyperlink" Target="http://www.fta.dot.gov/documents/110_AZ_Tucson_Modern_Streetcar_Project_Profile.pdf" TargetMode="External" /><Relationship Id="rId103" Type="http://schemas.openxmlformats.org/officeDocument/2006/relationships/hyperlink" Target="http://www.vta.org/bart/" TargetMode="External" /><Relationship Id="rId104" Type="http://schemas.openxmlformats.org/officeDocument/2006/relationships/hyperlink" Target="http://barttolivermore.org/files/files/BTL_Alignment_Alternatives.pdf" TargetMode="External" /><Relationship Id="rId105" Type="http://schemas.openxmlformats.org/officeDocument/2006/relationships/hyperlink" Target="http://www.bart.gov/about/projects/ecc/alignment.aspx" TargetMode="External" /><Relationship Id="rId106" Type="http://schemas.openxmlformats.org/officeDocument/2006/relationships/hyperlink" Target="http://www.bart.gov/about/projects/wsx/index.aspx" TargetMode="External" /><Relationship Id="rId107" Type="http://schemas.openxmlformats.org/officeDocument/2006/relationships/hyperlink" Target="http://www.bart.gov/about/projects/wsx/index.aspx" TargetMode="External" /><Relationship Id="rId108" Type="http://schemas.openxmlformats.org/officeDocument/2006/relationships/hyperlink" Target="http://www.fta.dot.gov/documents/130_CA_San_Jose_SVBX.pdf" TargetMode="External" /><Relationship Id="rId109" Type="http://schemas.openxmlformats.org/officeDocument/2006/relationships/hyperlink" Target="http://www.fta.dot.gov/documents/130_CA_San_Jose_SVBX.pdf" TargetMode="External" /><Relationship Id="rId110" Type="http://schemas.openxmlformats.org/officeDocument/2006/relationships/hyperlink" Target="http://www.sfmta.com/cms/mcsp/documents/Central_Subway_Factsheet_March112010.pdf" TargetMode="External" /><Relationship Id="rId111" Type="http://schemas.openxmlformats.org/officeDocument/2006/relationships/hyperlink" Target="http://www.bart.gov/docs/wsx/Alignment%20Map%202009.jpg" TargetMode="External" /><Relationship Id="rId112" Type="http://schemas.openxmlformats.org/officeDocument/2006/relationships/hyperlink" Target="http://www.vta.org/bart/index.html" TargetMode="External" /><Relationship Id="rId113" Type="http://schemas.openxmlformats.org/officeDocument/2006/relationships/hyperlink" Target="http://www.actransit.org/wp-content/uploads/planning_focus_201.pdf" TargetMode="External" /><Relationship Id="rId114" Type="http://schemas.openxmlformats.org/officeDocument/2006/relationships/hyperlink" Target="http://www.dart.org/about/expansion/nwirvingfeis/irvingdfwfeischapter2_2.pdf" TargetMode="External" /><Relationship Id="rId115" Type="http://schemas.openxmlformats.org/officeDocument/2006/relationships/hyperlink" Target="http://www.fortworthgov.org/citynews/default.aspx?id=79384" TargetMode="External" /><Relationship Id="rId116" Type="http://schemas.openxmlformats.org/officeDocument/2006/relationships/hyperlink" Target="http://www.dart.org/about/expansion/downtowndallas.asp" TargetMode="External" /><Relationship Id="rId117" Type="http://schemas.openxmlformats.org/officeDocument/2006/relationships/hyperlink" Target="http://glassborocamdenline.com/images/uploads/Project_Map.pdf" TargetMode="External" /><Relationship Id="rId118" Type="http://schemas.openxmlformats.org/officeDocument/2006/relationships/hyperlink" Target="http://glassborocamdenline.com/images/uploads/Final_AA_Report_October2009.pdf" TargetMode="External" /><Relationship Id="rId119" Type="http://schemas.openxmlformats.org/officeDocument/2006/relationships/hyperlink" Target="http://www.philly.com/inquirer/local/20101007_DRPA_bows_out_of_Glassboro-Camden_rail_proposal.html" TargetMode="External" /><Relationship Id="rId120" Type="http://schemas.openxmlformats.org/officeDocument/2006/relationships/hyperlink" Target="http://www.patcopaexpansion.com/finalreport.html" TargetMode="External" /><Relationship Id="rId121" Type="http://schemas.openxmlformats.org/officeDocument/2006/relationships/hyperlink" Target="http://www.navyyard.org/uploads/files/Final_BSL_Exec_Sum_LR.pdf" TargetMode="External" /><Relationship Id="rId122" Type="http://schemas.openxmlformats.org/officeDocument/2006/relationships/hyperlink" Target="http://www.gohartaa.org/pdfs/west_corridor.pdf" TargetMode="External" /><Relationship Id="rId123" Type="http://schemas.openxmlformats.org/officeDocument/2006/relationships/hyperlink" Target="http://www.gohartaa.org/pdfs/west_corridor.pdf" TargetMode="External" /><Relationship Id="rId124" Type="http://schemas.openxmlformats.org/officeDocument/2006/relationships/hyperlink" Target="http://slp2.org/alignment.html" TargetMode="External" /><Relationship Id="rId125" Type="http://schemas.openxmlformats.org/officeDocument/2006/relationships/hyperlink" Target="http://slp2.org/documents/FDEIR/FDEIR_Ch7-FinancialAnalysis.pdf" TargetMode="External" /><Relationship Id="rId126" Type="http://schemas.openxmlformats.org/officeDocument/2006/relationships/hyperlink" Target="http://slp2.org/documents/FDEIR/FDEIR_Ch7-FinancialAnalysis.pdf" TargetMode="External" /><Relationship Id="rId127" Type="http://schemas.openxmlformats.org/officeDocument/2006/relationships/hyperlink" Target="http://www.sacrt.com/dna/pdfs/lpa_map.pdf" TargetMode="External" /><Relationship Id="rId128" Type="http://schemas.openxmlformats.org/officeDocument/2006/relationships/hyperlink" Target="http://www.sacrt.com/dna/pdfs/final_peir_0408/chapter_2.pdf" TargetMode="External" /><Relationship Id="rId129" Type="http://schemas.openxmlformats.org/officeDocument/2006/relationships/hyperlink" Target="http://www.sacrt.com/dna/pdfs/MOS1Map.pdf" TargetMode="External" /><Relationship Id="rId130" Type="http://schemas.openxmlformats.org/officeDocument/2006/relationships/hyperlink" Target="http://www.sacrt.com/dna/pdfs/final_peir_0408/chapter_2.pdf" TargetMode="External" /><Relationship Id="rId131" Type="http://schemas.openxmlformats.org/officeDocument/2006/relationships/hyperlink" Target="http://www.sacrt.com/dna/pdfs/final_peir_0408/chapter_2.pdf" TargetMode="External" /><Relationship Id="rId132" Type="http://schemas.openxmlformats.org/officeDocument/2006/relationships/hyperlink" Target="http://www.sacrt.com/dna/pdfs/final_peir_0408/chapter_2.pdf" TargetMode="External" /><Relationship Id="rId133" Type="http://schemas.openxmlformats.org/officeDocument/2006/relationships/hyperlink" Target="http://www.sacrt.com/dna/pdfs/final_peir_0408/chapter_2.pdf" TargetMode="External" /><Relationship Id="rId134" Type="http://schemas.openxmlformats.org/officeDocument/2006/relationships/hyperlink" Target="http://www.fta.dot.gov/documents/130_NC_Charlotte_NE_Corridor_LRT.pdf" TargetMode="External" /><Relationship Id="rId135" Type="http://schemas.openxmlformats.org/officeDocument/2006/relationships/hyperlink" Target="http://charmeck.org/city/charlotte/cats/planning/BLE/overview/Documents/CorridorBaseMapforPublicMeeting092809.pdf" TargetMode="External" /><Relationship Id="rId136" Type="http://schemas.openxmlformats.org/officeDocument/2006/relationships/hyperlink" Target="http://www.fta.dot.gov/documents/130_NC_Charlotte_NE_Corridor_LRT.pdf" TargetMode="External" /><Relationship Id="rId137" Type="http://schemas.openxmlformats.org/officeDocument/2006/relationships/hyperlink" Target="http://charmeck.org/city/charlotte/cats/planning/red/redoverview/Documents/NorthCorridorFinancingStrategy.pdf" TargetMode="External" /><Relationship Id="rId138" Type="http://schemas.openxmlformats.org/officeDocument/2006/relationships/hyperlink" Target="http://www.riverfrontstreetcar.com/" TargetMode="External" /><Relationship Id="rId139" Type="http://schemas.openxmlformats.org/officeDocument/2006/relationships/hyperlink" Target="http://www.riverfrontstreetcar.com/documentation.html" TargetMode="External" /><Relationship Id="rId140" Type="http://schemas.openxmlformats.org/officeDocument/2006/relationships/hyperlink" Target="http://www.riverfrontstreetcar.com/web_sections/4_Executive%20Summary.pdf" TargetMode="External" /><Relationship Id="rId141" Type="http://schemas.openxmlformats.org/officeDocument/2006/relationships/hyperlink" Target="http://www.charmeck.org/city/charlotte/growthstrategy/Documents/8_5x11CompleteCSPAlignmentMap.jpg" TargetMode="External" /><Relationship Id="rId142" Type="http://schemas.openxmlformats.org/officeDocument/2006/relationships/hyperlink" Target="http://charmeck.org/city/charlotte/growthstrategy/Documents/8_5x11StreetcarStarterProjectAlignmentMap.jpg" TargetMode="External" /><Relationship Id="rId143" Type="http://schemas.openxmlformats.org/officeDocument/2006/relationships/hyperlink" Target="http://www.portlandonline.com/transportation/index.cfm?c=35953&amp;a=321180" TargetMode="External" /><Relationship Id="rId144" Type="http://schemas.openxmlformats.org/officeDocument/2006/relationships/hyperlink" Target="http://www.columbiarivercrossing.org/" TargetMode="External" /><Relationship Id="rId145" Type="http://schemas.openxmlformats.org/officeDocument/2006/relationships/hyperlink" Target="http://trimet.org/pm/index.htm" TargetMode="External" /><Relationship Id="rId146" Type="http://schemas.openxmlformats.org/officeDocument/2006/relationships/hyperlink" Target="http://www.oregonmetro.gov/index.cfm/go/by.web/id=227" TargetMode="External" /><Relationship Id="rId147" Type="http://schemas.openxmlformats.org/officeDocument/2006/relationships/hyperlink" Target="http://trimet.org/pdfs/pm/Portland-Milwaukie_Map.pdf" TargetMode="External" /><Relationship Id="rId148" Type="http://schemas.openxmlformats.org/officeDocument/2006/relationships/hyperlink" Target="http://www.fta.dot.gov/documents/OR_Portland_Milwaukie_LRT_complete_profile.pdf" TargetMode="External" /><Relationship Id="rId149" Type="http://schemas.openxmlformats.org/officeDocument/2006/relationships/hyperlink" Target="http://www.fta.dot.gov/documents/130_OR_Portland-Milwaukie_LRT.pdf" TargetMode="External" /><Relationship Id="rId150" Type="http://schemas.openxmlformats.org/officeDocument/2006/relationships/hyperlink" Target="http://library.oregonmetro.gov/files/map-lake_oswego_to_portland_transit_project.pdf" TargetMode="External" /><Relationship Id="rId151" Type="http://schemas.openxmlformats.org/officeDocument/2006/relationships/hyperlink" Target="http://columbiarivercrossing.org/FileLibrary/ConcepMaps/LPA_TransitAlignment_maps.pdf" TargetMode="External" /><Relationship Id="rId152" Type="http://schemas.openxmlformats.org/officeDocument/2006/relationships/hyperlink" Target="http://library.oregonmetro.gov/files/lotp_deis_g-ch5_finance.pdf" TargetMode="External" /><Relationship Id="rId153" Type="http://schemas.openxmlformats.org/officeDocument/2006/relationships/hyperlink" Target="http://www.portlandonline.com/transportation/index.cfm?c=35953&amp;a=321180" TargetMode="External" /><Relationship Id="rId154" Type="http://schemas.openxmlformats.org/officeDocument/2006/relationships/hyperlink" Target="http://www.portlandonline.com/transportation/index.cfm?c=35953&amp;a=321180" TargetMode="External" /><Relationship Id="rId155" Type="http://schemas.openxmlformats.org/officeDocument/2006/relationships/hyperlink" Target="http://www.portlandonline.com/transportation/index.cfm?c=35953&amp;a=321180" TargetMode="External" /><Relationship Id="rId156" Type="http://schemas.openxmlformats.org/officeDocument/2006/relationships/hyperlink" Target="http://www.ci.austin.tx.us/downtown/dap_urban_rail.htm" TargetMode="External" /><Relationship Id="rId157" Type="http://schemas.openxmlformats.org/officeDocument/2006/relationships/hyperlink" Target="http://www.austinstrategicmobility.com/files/COA_UR_System_Map_100623-CATS-sm.pdf" TargetMode="External" /><Relationship Id="rId158" Type="http://schemas.openxmlformats.org/officeDocument/2006/relationships/hyperlink" Target="http://www.campotexas.org/pdfs/COA_UrbanRailTWG.pdf" TargetMode="External" /><Relationship Id="rId159" Type="http://schemas.openxmlformats.org/officeDocument/2006/relationships/hyperlink" Target="http://www.campotexas.org/pdfs/TWG_Green_Line_9-26-08.pdf" TargetMode="External" /><Relationship Id="rId160" Type="http://schemas.openxmlformats.org/officeDocument/2006/relationships/hyperlink" Target="http://www.campotexas.org/pdfs/TWG_Green_Line_9-26-08.pdf" TargetMode="External" /><Relationship Id="rId161" Type="http://schemas.openxmlformats.org/officeDocument/2006/relationships/hyperlink" Target="http://www.rideuta.com/files/ProjectInformation&amp;Map.pdf" TargetMode="External" /><Relationship Id="rId162" Type="http://schemas.openxmlformats.org/officeDocument/2006/relationships/hyperlink" Target="http://www.rideuta.com/files/08MidJoFEISch07.pdf" TargetMode="External" /><Relationship Id="rId163" Type="http://schemas.openxmlformats.org/officeDocument/2006/relationships/hyperlink" Target="http://www.rideuta.com/files/Section2.pdf" TargetMode="External" /><Relationship Id="rId164" Type="http://schemas.openxmlformats.org/officeDocument/2006/relationships/hyperlink" Target="http://www.rideuta.com/files/CommRailSouthFinalDecision0108.pdf" TargetMode="External" /><Relationship Id="rId165" Type="http://schemas.openxmlformats.org/officeDocument/2006/relationships/hyperlink" Target="http://www.rideuta.com/projects/airportLightRail/maps.aspx" TargetMode="External" /><Relationship Id="rId166" Type="http://schemas.openxmlformats.org/officeDocument/2006/relationships/hyperlink" Target="http://www.rideuta.com/images/draperUTArightofway709.jpg" TargetMode="External" /><Relationship Id="rId167" Type="http://schemas.openxmlformats.org/officeDocument/2006/relationships/hyperlink" Target="http://www.fta.dot.gov/documents/130_UT_Draper_Transit_Corridor.pdf" TargetMode="External" /><Relationship Id="rId168" Type="http://schemas.openxmlformats.org/officeDocument/2006/relationships/hyperlink" Target="http://www.fta.dot.gov/documents/130_UT_Draper_Transit_Corridor.pdf" TargetMode="External" /><Relationship Id="rId169" Type="http://schemas.openxmlformats.org/officeDocument/2006/relationships/hyperlink" Target="http://www.rideuta.com/files/Draper_FEIS_7122010_06-Financial.pdf" TargetMode="External" /><Relationship Id="rId170" Type="http://schemas.openxmlformats.org/officeDocument/2006/relationships/hyperlink" Target="http://www.rideuta.com/projects/BRT/ProvoOrem/" TargetMode="External" /><Relationship Id="rId171" Type="http://schemas.openxmlformats.org/officeDocument/2006/relationships/hyperlink" Target="http://www.rideuta.com/projects/BRT/5600W/" TargetMode="External" /><Relationship Id="rId172" Type="http://schemas.openxmlformats.org/officeDocument/2006/relationships/hyperlink" Target="http://www.rideuta.com/projects/BRT/5600W/" TargetMode="External" /><Relationship Id="rId173" Type="http://schemas.openxmlformats.org/officeDocument/2006/relationships/hyperlink" Target="http://www.rideuta.com/projects/taylorsvilleMurrayTransitStudy/default.aspx" TargetMode="External" /><Relationship Id="rId174" Type="http://schemas.openxmlformats.org/officeDocument/2006/relationships/hyperlink" Target="http://www.rideuta.com/files/sugarhousestreetcarmap112010.pdf" TargetMode="External" /><Relationship Id="rId175" Type="http://schemas.openxmlformats.org/officeDocument/2006/relationships/hyperlink" Target="http://www.rideuta.com/files/provoorembrtmap42010.pdf" TargetMode="External" /><Relationship Id="rId176" Type="http://schemas.openxmlformats.org/officeDocument/2006/relationships/hyperlink" Target="http://www.rideuta.com/images/southdavisLPAExclusive_vs_Shared3_24.jpg" TargetMode="External" /><Relationship Id="rId177" Type="http://schemas.openxmlformats.org/officeDocument/2006/relationships/hyperlink" Target="http://www.rideuta.com/files/WSUOgdenMapRecommendedAlignmentwAlternate081110.pdf" TargetMode="External" /><Relationship Id="rId178" Type="http://schemas.openxmlformats.org/officeDocument/2006/relationships/hyperlink" Target="http://www.rideuta.com/files/SD_5-ComparisonofAlternatives.pdf" TargetMode="External" /><Relationship Id="rId179" Type="http://schemas.openxmlformats.org/officeDocument/2006/relationships/hyperlink" Target="http://www.rideuta.com/projects/taylorsvilleMurrayTransitStudy/overview.aspx" TargetMode="External" /><Relationship Id="rId180" Type="http://schemas.openxmlformats.org/officeDocument/2006/relationships/hyperlink" Target="http://www.rideuta.com/files/brtmap112909.pdf" TargetMode="External" /><Relationship Id="rId181" Type="http://schemas.openxmlformats.org/officeDocument/2006/relationships/hyperlink" Target="http://www.rideuta.com/files/brtmap112909.pdf" TargetMode="External" /><Relationship Id="rId182" Type="http://schemas.openxmlformats.org/officeDocument/2006/relationships/hyperlink" Target="http://www.rideuta.com/files/brtmap112909.pdf" TargetMode="External" /><Relationship Id="rId183" Type="http://schemas.openxmlformats.org/officeDocument/2006/relationships/hyperlink" Target="http://www.gohrt.com/images/development/agency-coordination-plan-%20figure-1.pdf" TargetMode="External" /><Relationship Id="rId184" Type="http://schemas.openxmlformats.org/officeDocument/2006/relationships/hyperlink" Target="http://www.ourtransitfuture.com/index.php/the-vision/project-overview/" TargetMode="External" /><Relationship Id="rId185" Type="http://schemas.openxmlformats.org/officeDocument/2006/relationships/hyperlink" Target="http://www.ourtransitfuture.com/index.php/the-vision/study-corridors/" TargetMode="External" /><Relationship Id="rId186" Type="http://schemas.openxmlformats.org/officeDocument/2006/relationships/hyperlink" Target="http://www.ourtransitfuture.com/index.php/the-vision/study-corridors/" TargetMode="External" /><Relationship Id="rId187" Type="http://schemas.openxmlformats.org/officeDocument/2006/relationships/hyperlink" Target="http://www.hrtpo.org/MTG_AGNDS/HRTPO/2010/Nov2010/P12_HR_Regional_Vision_Plan_111710.pdf" TargetMode="External" /><Relationship Id="rId188" Type="http://schemas.openxmlformats.org/officeDocument/2006/relationships/hyperlink" Target="http://www.hrtpo.org/MTG_AGNDS/HRTPO/2010/Nov2010/P12_HR_Regional_Vision_Plan_111710.pdf" TargetMode="External" /><Relationship Id="rId189" Type="http://schemas.openxmlformats.org/officeDocument/2006/relationships/hyperlink" Target="http://www.hrtpo.org/MTG_AGNDS/HRTPO/2010/Nov2010/P12_HR_Regional_Vision_Plan_111710.pdf" TargetMode="External" /><Relationship Id="rId190" Type="http://schemas.openxmlformats.org/officeDocument/2006/relationships/hyperlink" Target="http://www.hrtpo.org/MTG_AGNDS/HRTPO/2010/Nov2010/P12_HR_Regional_Vision_Plan_111710.pdf" TargetMode="External" /><Relationship Id="rId191" Type="http://schemas.openxmlformats.org/officeDocument/2006/relationships/hyperlink" Target="http://www.hrtpo.org/MTG_AGNDS/HRTPO/2010/Nov2010/P12_HR_Regional_Vision_Plan_111710.pdf" TargetMode="External" /><Relationship Id="rId192" Type="http://schemas.openxmlformats.org/officeDocument/2006/relationships/hyperlink" Target="http://www.dwsp.org/CompressedWSStreetcarfeasreport.pdf" TargetMode="External" /><Relationship Id="rId193" Type="http://schemas.openxmlformats.org/officeDocument/2006/relationships/hyperlink" Target="http://www.partnc.org/documents/RTDPHDR_Final_Report_9-17-10.pdf" TargetMode="External" /><Relationship Id="rId194" Type="http://schemas.openxmlformats.org/officeDocument/2006/relationships/hyperlink" Target="http://www.dwsp.org/CompressedWSStreetcarfeasreport.pdf" TargetMode="External" /><Relationship Id="rId195" Type="http://schemas.openxmlformats.org/officeDocument/2006/relationships/hyperlink" Target="http://www.commercialappeal.com/news/2010/may/25/city-council-committee-axes-money-light-rail-route/" TargetMode="External" /><Relationship Id="rId196" Type="http://schemas.openxmlformats.org/officeDocument/2006/relationships/hyperlink" Target="http://www.matatransit.com/uploadedFiles/Regional_Rail/2_DRAFTAlternativesConsidered%281%29.pdf" TargetMode="External" /><Relationship Id="rId197" Type="http://schemas.openxmlformats.org/officeDocument/2006/relationships/hyperlink" Target="http://www.matatransit.com/regionalRail.aspx" TargetMode="External" /><Relationship Id="rId198" Type="http://schemas.openxmlformats.org/officeDocument/2006/relationships/hyperlink" Target="http://www.matatransit.com/uploadedFiles/Regional_Rail/2_DRAFTAlternativesConsidered%281%29.pdf" TargetMode="External" /><Relationship Id="rId199" Type="http://schemas.openxmlformats.org/officeDocument/2006/relationships/hyperlink" Target="http://www.matatransit.com/uploadedFiles/Regional_Rail/2_DRAFTAlternativesConsidered%281%29.pdf" TargetMode="External" /><Relationship Id="rId200" Type="http://schemas.openxmlformats.org/officeDocument/2006/relationships/hyperlink" Target="http://www.matatransit.com/uploadedFiles/Regional_Rail/2_DRAFTAlternativesConsidered%281%29.pdf" TargetMode="External" /><Relationship Id="rId201" Type="http://schemas.openxmlformats.org/officeDocument/2006/relationships/hyperlink" Target="http://www.greenvillecounty.org/gcpc/transportation_planning/gpats/Transit_B.pdf" TargetMode="External" /><Relationship Id="rId202" Type="http://schemas.openxmlformats.org/officeDocument/2006/relationships/hyperlink" Target="http://www.greenvillecounty.org/gcpc/transportation_planning/gpats.asp" TargetMode="External" /><Relationship Id="rId203" Type="http://schemas.openxmlformats.org/officeDocument/2006/relationships/hyperlink" Target="http://www.greenvillecounty.org/gcpc/transportation_planning/gpats.asp" TargetMode="External" /><Relationship Id="rId204" Type="http://schemas.openxmlformats.org/officeDocument/2006/relationships/hyperlink" Target="http://www.greenvillecounty.org/gcpc/transportation_planning/gpats/Transit_Presentation.pdf" TargetMode="External" /><Relationship Id="rId205" Type="http://schemas.openxmlformats.org/officeDocument/2006/relationships/hyperlink" Target="http://www.greenvillecounty.org/gcpc/transportation_planning/gpats/GPATS_Ch07_Transit_FINAL_112007.pdf" TargetMode="External" /><Relationship Id="rId206" Type="http://schemas.openxmlformats.org/officeDocument/2006/relationships/hyperlink" Target="http://www.greenvillecounty.org/gcpc/transportation_planning/gpats/Transit_Presentation.pdf" TargetMode="External" /><Relationship Id="rId207" Type="http://schemas.openxmlformats.org/officeDocument/2006/relationships/hyperlink" Target="http://www.greenvillecounty.org/gcpc/transportation_planning/gpats/Transit_B.pdf" TargetMode="External" /><Relationship Id="rId208" Type="http://schemas.openxmlformats.org/officeDocument/2006/relationships/hyperlink" Target="http://www.rpcgb.org/documents/091222_RTS-Brochure.pdf" TargetMode="External" /><Relationship Id="rId209" Type="http://schemas.openxmlformats.org/officeDocument/2006/relationships/hyperlink" Target="http://004cdf9.netsolhost.com/index.html" TargetMode="External" /><Relationship Id="rId210" Type="http://schemas.openxmlformats.org/officeDocument/2006/relationships/hyperlink" Target="http://www.rpcgb.org/documents/091222_RTS-Brochure.pdf" TargetMode="External" /><Relationship Id="rId211" Type="http://schemas.openxmlformats.org/officeDocument/2006/relationships/hyperlink" Target="http://www.rpcgb.org/documents/091222_RTS-Brochure.pdf" TargetMode="External" /><Relationship Id="rId212" Type="http://schemas.openxmlformats.org/officeDocument/2006/relationships/hyperlink" Target="http://www.rpcgb.org/documents/091222_RTS-Brochure.pdf" TargetMode="External" /><Relationship Id="rId213" Type="http://schemas.openxmlformats.org/officeDocument/2006/relationships/hyperlink" Target="http://docs.mvrpc.org/dahc/Dayton_Streetcar_1.pdf" TargetMode="External" /><Relationship Id="rId214" Type="http://schemas.openxmlformats.org/officeDocument/2006/relationships/hyperlink" Target="http://docs.mvrpc.org/dahc/Dayton_Streetcar_1.pdf" TargetMode="External" /><Relationship Id="rId215" Type="http://schemas.openxmlformats.org/officeDocument/2006/relationships/hyperlink" Target="http://docs.mvrpc.org/dahc/Dayton_Streetcar_1.pdf" TargetMode="External" /><Relationship Id="rId216" Type="http://schemas.openxmlformats.org/officeDocument/2006/relationships/hyperlink" Target="http://www.mvrpc.org/dahc/" TargetMode="External" /><Relationship Id="rId217" Type="http://schemas.openxmlformats.org/officeDocument/2006/relationships/hyperlink" Target="http://www.tucsontransitstudy.com/documents/OverallRoute.pdf" TargetMode="External" /><Relationship Id="rId218" Type="http://schemas.openxmlformats.org/officeDocument/2006/relationships/hyperlink" Target="http://www.fta.dot.gov/documents/110_AZ_Tucson_Modern_Streetcar_Project_Profile.pdf" TargetMode="External" /><Relationship Id="rId219" Type="http://schemas.openxmlformats.org/officeDocument/2006/relationships/hyperlink" Target="http://www.tucsontransitstudy.com/downloads.htm" TargetMode="External" /><Relationship Id="rId220" Type="http://schemas.openxmlformats.org/officeDocument/2006/relationships/hyperlink" Target="http://www.tucsontransitstudy.com/downloads.htm" TargetMode="External" /><Relationship Id="rId221" Type="http://schemas.openxmlformats.org/officeDocument/2006/relationships/hyperlink" Target="http://www.tucsontransitstudy.com/documents/PAGHCTSS-2009-09-ExecSummary.pdf" TargetMode="External" /><Relationship Id="rId222" Type="http://schemas.openxmlformats.org/officeDocument/2006/relationships/hyperlink" Target="http://www.tucsontransitstudy.com/documents/PAGHCTSS-2009-09-ExecSummary.pdf" TargetMode="External" /><Relationship Id="rId223" Type="http://schemas.openxmlformats.org/officeDocument/2006/relationships/hyperlink" Target="http://www.tucsontransitstudy.com/documents/PAGHCTSP-2009-09-FullReport.pdf" TargetMode="External" /><Relationship Id="rId224" Type="http://schemas.openxmlformats.org/officeDocument/2006/relationships/hyperlink" Target="http://www.tucsontransitstudy.com/documents/PAGHCTSP-2009-09-FullReport.pdf" TargetMode="External" /><Relationship Id="rId225" Type="http://schemas.openxmlformats.org/officeDocument/2006/relationships/hyperlink" Target="http://www.tucsontransitstudy.com/documents/PAGHCTSP-2009-09-FullReport.pdf" TargetMode="External" /><Relationship Id="rId226" Type="http://schemas.openxmlformats.org/officeDocument/2006/relationships/hyperlink" Target="http://www.tucsontransitstudy.com/documents/PAGHCTSP-2009-09-FullReport.pdf" TargetMode="External" /><Relationship Id="rId227" Type="http://schemas.openxmlformats.org/officeDocument/2006/relationships/hyperlink" Target="http://www.sfmta.com/cms/mcsp/documents/Central_Subway_Factsheet_March112010.pdf" TargetMode="External" /><Relationship Id="rId228" Type="http://schemas.openxmlformats.org/officeDocument/2006/relationships/hyperlink" Target="http://www.sonomamarintrain.org/userfiles/file/Board%20Workshop%20Agenda%20Packet2.pdf" TargetMode="External" /><Relationship Id="rId229" Type="http://schemas.openxmlformats.org/officeDocument/2006/relationships/hyperlink" Target="http://metroplan.org/files/53/METRO2030.2Combined.pdf" TargetMode="External" /><Relationship Id="rId230" Type="http://schemas.openxmlformats.org/officeDocument/2006/relationships/hyperlink" Target="http://metroplan.org/index.php?fuseaction=p0007.&amp;mod=44" TargetMode="External" /><Relationship Id="rId231" Type="http://schemas.openxmlformats.org/officeDocument/2006/relationships/hyperlink" Target="http://metroplan.org/files/53/METRO2030.2Combined.pdf" TargetMode="External" /><Relationship Id="rId232" Type="http://schemas.openxmlformats.org/officeDocument/2006/relationships/hyperlink" Target="http://www.northernbranchcorridor.com/" TargetMode="External" /><Relationship Id="rId233" Type="http://schemas.openxmlformats.org/officeDocument/2006/relationships/hyperlink" Target="http://www.northernbranchcorridor.com/docs/Northern_Branch_Passenger_Corridor%20small.pdf" TargetMode="External" /><Relationship Id="rId234" Type="http://schemas.openxmlformats.org/officeDocument/2006/relationships/hyperlink" Target="http://www.njtransit.com/tm/tm_servlet.srv?hdnPageAction=MonOceanMidTo" TargetMode="External" /><Relationship Id="rId235" Type="http://schemas.openxmlformats.org/officeDocument/2006/relationships/hyperlink" Target="http://www.njtransit.com/tm/tm_servlet.srv?hdnPageAction=Project019To" TargetMode="External" /><Relationship Id="rId236" Type="http://schemas.openxmlformats.org/officeDocument/2006/relationships/hyperlink" Target="http://www.njtransit.com/pdf/lackawanna_1105.pdf" TargetMode="External" /><Relationship Id="rId237" Type="http://schemas.openxmlformats.org/officeDocument/2006/relationships/hyperlink" Target="http://www.njtransit.com/pdf/an_cp_mom_altsandstations.pdf" TargetMode="External" /><Relationship Id="rId238" Type="http://schemas.openxmlformats.org/officeDocument/2006/relationships/hyperlink" Target="http://www.fta.dot.gov/documents/100_NY_New_York_Second_Avenue_Subway_Phase_I.pdf" TargetMode="External" /><Relationship Id="rId239" Type="http://schemas.openxmlformats.org/officeDocument/2006/relationships/hyperlink" Target="http://www.mta.info/capconstr/sas/index.html" TargetMode="External" /><Relationship Id="rId240" Type="http://schemas.openxmlformats.org/officeDocument/2006/relationships/hyperlink" Target="http://www.mta.info/capconstr/sas/index.html" TargetMode="External" /><Relationship Id="rId241" Type="http://schemas.openxmlformats.org/officeDocument/2006/relationships/hyperlink" Target="http://www.mta.info/capconstr/7ext/" TargetMode="External" /><Relationship Id="rId242" Type="http://schemas.openxmlformats.org/officeDocument/2006/relationships/hyperlink" Target="http://www.mta.info/mta/planning/nsaa/index.html" TargetMode="External" /><Relationship Id="rId243" Type="http://schemas.openxmlformats.org/officeDocument/2006/relationships/hyperlink" Target="http://www.mta.info/mta/planning/lmlink/" TargetMode="External" /><Relationship Id="rId244" Type="http://schemas.openxmlformats.org/officeDocument/2006/relationships/hyperlink" Target="http://www.mta.info/mta/planning/whrtas/" TargetMode="External" /><Relationship Id="rId245" Type="http://schemas.openxmlformats.org/officeDocument/2006/relationships/hyperlink" Target="http://www.mta.info/capconstr/esas/" TargetMode="External" /><Relationship Id="rId246" Type="http://schemas.openxmlformats.org/officeDocument/2006/relationships/hyperlink" Target="http://www.nyc.gov/html/brt/html/next/34th_transit.shtml" TargetMode="External" /><Relationship Id="rId247" Type="http://schemas.openxmlformats.org/officeDocument/2006/relationships/hyperlink" Target="http://www.nyc.gov/html/brt/downloads/pdf/20100916_34th_cb5_slides.pdf" TargetMode="External" /><Relationship Id="rId248" Type="http://schemas.openxmlformats.org/officeDocument/2006/relationships/hyperlink" Target="http://www.nyc.gov/html/brt/html/next/hylan_blvd.shtml" TargetMode="External" /><Relationship Id="rId249" Type="http://schemas.openxmlformats.org/officeDocument/2006/relationships/hyperlink" Target="http://www.nyc.gov/html/brt/html/next/hylan_blvd.shtml" TargetMode="External" /><Relationship Id="rId250" Type="http://schemas.openxmlformats.org/officeDocument/2006/relationships/hyperlink" Target="http://www.nyc.gov/html/brt/downloads/pdf/nostrandave_map.pdf" TargetMode="External" /><Relationship Id="rId251" Type="http://schemas.openxmlformats.org/officeDocument/2006/relationships/hyperlink" Target="http://www.nyc.gov/html/brt/html/next/rogers_ave.shtml" TargetMode="External" /><Relationship Id="rId252" Type="http://schemas.openxmlformats.org/officeDocument/2006/relationships/hyperlink" Target="http://www.njtransit.com/pdf/001_AlignmentMap_1207.pdf" TargetMode="External" /><Relationship Id="rId253" Type="http://schemas.openxmlformats.org/officeDocument/2006/relationships/hyperlink" Target="http://www.njtransit.com/tm/tm_servlet.srv?hdnPageAction=Project016To" TargetMode="External" /><Relationship Id="rId254" Type="http://schemas.openxmlformats.org/officeDocument/2006/relationships/hyperlink" Target="http://www.njtpa.org/Plan/LRP2035/default.aspx" TargetMode="External" /><Relationship Id="rId255" Type="http://schemas.openxmlformats.org/officeDocument/2006/relationships/hyperlink" Target="http://www.njtpa.org/Plan/LRP2035/default.aspx" TargetMode="External" /><Relationship Id="rId256" Type="http://schemas.openxmlformats.org/officeDocument/2006/relationships/hyperlink" Target="http://www.transport2020.net/publications/newstarts/final/Sect07_LocalFinancialCommitment.pdf" TargetMode="External" /><Relationship Id="rId257" Type="http://schemas.openxmlformats.org/officeDocument/2006/relationships/hyperlink" Target="http://www.transport2020.net/publications/newstarts/final/Sect07_LocalFinancialCommitment.pdf" TargetMode="External" /><Relationship Id="rId258" Type="http://schemas.openxmlformats.org/officeDocument/2006/relationships/hyperlink" Target="http://www.barttolivermore.org/files/files/FinalEIR/Preferred_Alternative_Memorandum.pdf" TargetMode="External" /><Relationship Id="rId259" Type="http://schemas.openxmlformats.org/officeDocument/2006/relationships/hyperlink" Target="http://www.barttolivermore.org/files/files/FinalEIR/Preferred_Alternative_Memorandum.pdf" TargetMode="External" /><Relationship Id="rId260" Type="http://schemas.openxmlformats.org/officeDocument/2006/relationships/hyperlink" Target="http://www.mta.info/capconstr/sas/index.html" TargetMode="External" /><Relationship Id="rId261" Type="http://schemas.openxmlformats.org/officeDocument/2006/relationships/hyperlink" Target="http://www.mta.info/capconstr/sas/index.html" TargetMode="External" /><Relationship Id="rId262" Type="http://schemas.openxmlformats.org/officeDocument/2006/relationships/hyperlink" Target="http://www.slcrda.com/pages/streetcar.htm" TargetMode="External" /><Relationship Id="rId263" Type="http://schemas.openxmlformats.org/officeDocument/2006/relationships/hyperlink" Target="http://www.slcrda.com/pages/pdfs/DowntownStreetcarStudy100810.pdf" TargetMode="External" /><Relationship Id="rId264" Type="http://schemas.openxmlformats.org/officeDocument/2006/relationships/hyperlink" Target="http://www.slcrda.com/pages/pdfs/DowntownStreetcarStudy100810.pdf" TargetMode="External" /><Relationship Id="rId265" Type="http://schemas.openxmlformats.org/officeDocument/2006/relationships/hyperlink" Target="http://www.springsgov.com/Page.aspx?NavID=2758" TargetMode="External" /><Relationship Id="rId266" Type="http://schemas.openxmlformats.org/officeDocument/2006/relationships/hyperlink" Target="http://www.springsgov.com/Page.aspx?NavID=2758" TargetMode="External" /><Relationship Id="rId267" Type="http://schemas.openxmlformats.org/officeDocument/2006/relationships/hyperlink" Target="http://www.springsgov.com/units/transit/CSstreetcar/Final_Streetcar_Feasibility_Report_by_Chapter.pdf" TargetMode="External" /><Relationship Id="rId268" Type="http://schemas.openxmlformats.org/officeDocument/2006/relationships/hyperlink" Target="http://www.springsgov.com/units/transit/CSstreetcar/Final_Streetcar_Feasibility_Report_by_Chapter.pdf" TargetMode="External" /><Relationship Id="rId269" Type="http://schemas.openxmlformats.org/officeDocument/2006/relationships/hyperlink" Target="http://www.ccdcboise.com/uploads/SCTFDocuments/Boise%20Streetcar%20Economic%20%26%20Carbon%20Analysis%20%28Draft%209-11-09%29.pdf" TargetMode="External" /><Relationship Id="rId270" Type="http://schemas.openxmlformats.org/officeDocument/2006/relationships/hyperlink" Target="http://ny5.org/1news_frame.html" TargetMode="External" /><Relationship Id="rId271" Type="http://schemas.openxmlformats.org/officeDocument/2006/relationships/hyperlink" Target="http://ny5.org/images/c-2.pdf" TargetMode="External" /><Relationship Id="rId272" Type="http://schemas.openxmlformats.org/officeDocument/2006/relationships/hyperlink" Target="http://www.nctcog.org/trans/transit/planning/rrcs/index.asp" TargetMode="External" /><Relationship Id="rId273" Type="http://schemas.openxmlformats.org/officeDocument/2006/relationships/hyperlink" Target="http://www.nctcog.org/trans/transit/planning/rrcs/Brochures.pdf" TargetMode="External" /><Relationship Id="rId274" Type="http://schemas.openxmlformats.org/officeDocument/2006/relationships/hyperlink" Target="http://www.nctcog.org/trans/transit/planning/rrcs/index.asp" TargetMode="External" /><Relationship Id="rId275" Type="http://schemas.openxmlformats.org/officeDocument/2006/relationships/hyperlink" Target="http://www.nctcog.org/trans/transit/planning/rrcs/index.asp" TargetMode="External" /><Relationship Id="rId276" Type="http://schemas.openxmlformats.org/officeDocument/2006/relationships/hyperlink" Target="http://www.nctcog.org/trans/transit/planning/rrcs/index.asp" TargetMode="External" /><Relationship Id="rId277" Type="http://schemas.openxmlformats.org/officeDocument/2006/relationships/hyperlink" Target="http://www.mya-train.com/construction-info" TargetMode="External" /><Relationship Id="rId278" Type="http://schemas.openxmlformats.org/officeDocument/2006/relationships/hyperlink" Target="http://www.sw2nerail.com/" TargetMode="External" /><Relationship Id="rId279" Type="http://schemas.openxmlformats.org/officeDocument/2006/relationships/hyperlink" Target="http://www.nctcog.org/trans/transit/planning/rrcs/index.asp" TargetMode="External" /><Relationship Id="rId280" Type="http://schemas.openxmlformats.org/officeDocument/2006/relationships/hyperlink" Target="http://www.nctcog.org/trans/transit/planning/rrcs/index.asp" TargetMode="External" /><Relationship Id="rId281" Type="http://schemas.openxmlformats.org/officeDocument/2006/relationships/hyperlink" Target="http://www.nctcog.org/trans/transit/planning/rrcs/Brochures.pdf" TargetMode="External" /><Relationship Id="rId282" Type="http://schemas.openxmlformats.org/officeDocument/2006/relationships/hyperlink" Target="http://www.mya-train.com/about-the-a-train/maps" TargetMode="External" /><Relationship Id="rId283" Type="http://schemas.openxmlformats.org/officeDocument/2006/relationships/hyperlink" Target="https://www.commentmgr.com/projects/swne/Multimedia/Gallery/FWTAEIS_RailAlignment_031708.JPG" TargetMode="External" /><Relationship Id="rId284" Type="http://schemas.openxmlformats.org/officeDocument/2006/relationships/hyperlink" Target="http://www.tbarta.com/content/projects" TargetMode="External" /><Relationship Id="rId285" Type="http://schemas.openxmlformats.org/officeDocument/2006/relationships/hyperlink" Target="http://www.tbarta.com/content/projects" TargetMode="External" /><Relationship Id="rId286" Type="http://schemas.openxmlformats.org/officeDocument/2006/relationships/hyperlink" Target="http://www.tbarta.com/plan" TargetMode="External" /><Relationship Id="rId287" Type="http://schemas.openxmlformats.org/officeDocument/2006/relationships/hyperlink" Target="http://www.tbarta.com/plan" TargetMode="External" /><Relationship Id="rId288" Type="http://schemas.openxmlformats.org/officeDocument/2006/relationships/hyperlink" Target="http://www.hrtpo.org/MTG_AGNDS/HRTPO/2010/Nov2010/P12_HR_Regional_Vision_Plan_111710.pdf" TargetMode="External" /><Relationship Id="rId289" Type="http://schemas.openxmlformats.org/officeDocument/2006/relationships/hyperlink" Target="http://www.dart.org/about/expansion/d2aadeis/D2DEISMarch2010.pdf" TargetMode="External" /><Relationship Id="rId290" Type="http://schemas.openxmlformats.org/officeDocument/2006/relationships/hyperlink" Target="http://www.dart.org/about/expansion/d2aadeis/D2DEISMarch2010.pdf" TargetMode="External" /><Relationship Id="rId291" Type="http://schemas.openxmlformats.org/officeDocument/2006/relationships/hyperlink" Target="http://www.mata.org/mline-fall-2010.pdf" TargetMode="External" /><Relationship Id="rId292" Type="http://schemas.openxmlformats.org/officeDocument/2006/relationships/hyperlink" Target="http://www.gohartaa.org/pdfs/HART_newsletter%202010_V8.pdf" TargetMode="External" /><Relationship Id="rId293" Type="http://schemas.openxmlformats.org/officeDocument/2006/relationships/hyperlink" Target="http://www.sjcog.org/docs/pdf/Transportation/RTP/2011/2011_RTP_WithAppendices.pdf" TargetMode="External" /><Relationship Id="rId294" Type="http://schemas.openxmlformats.org/officeDocument/2006/relationships/hyperlink" Target="http://www.sjcog.org/docs/pdf/Transportation/RTP/2011/2011_RTP_WithAppendices.pdf" TargetMode="External" /><Relationship Id="rId295" Type="http://schemas.openxmlformats.org/officeDocument/2006/relationships/hyperlink" Target="http://www.sjcog.org/docs/pdf/Transportation/RTP/2011/2011_RTP_WithAppendices.pdf" TargetMode="External" /><Relationship Id="rId296" Type="http://schemas.openxmlformats.org/officeDocument/2006/relationships/hyperlink" Target="http://memphismpo.org/index.php?option=com_joomdoc&amp;task=doc_download&amp;gid=38&amp;Itemid=373" TargetMode="External" /><Relationship Id="rId297" Type="http://schemas.openxmlformats.org/officeDocument/2006/relationships/hyperlink" Target="http://memphismpo.org/index.php?option=com_joomdoc&amp;task=doc_download&amp;gid=38&amp;Itemid=373" TargetMode="External" /><Relationship Id="rId298" Type="http://schemas.openxmlformats.org/officeDocument/2006/relationships/hyperlink" Target="http://www.purplelinemd.com/" TargetMode="External" /><Relationship Id="rId299" Type="http://schemas.openxmlformats.org/officeDocument/2006/relationships/hyperlink" Target="http://www.i270multimodalstudy.com/" TargetMode="External" /><Relationship Id="rId300" Type="http://schemas.openxmlformats.org/officeDocument/2006/relationships/hyperlink" Target="http://www.dullesmetro.com/" TargetMode="External" /><Relationship Id="rId301" Type="http://schemas.openxmlformats.org/officeDocument/2006/relationships/hyperlink" Target="http://www.piketransit.com/" TargetMode="External" /><Relationship Id="rId302" Type="http://schemas.openxmlformats.org/officeDocument/2006/relationships/hyperlink" Target="http://dc.gov/DC/DDOT/About+DDOT/Publications/DC+Transit+Future" TargetMode="External" /><Relationship Id="rId303" Type="http://schemas.openxmlformats.org/officeDocument/2006/relationships/hyperlink" Target="http://www.fta.dot.gov/documents/100_VA_NOVA_Dulles_Corridor_-_Extension_to_Wiehle_Ave.pdf" TargetMode="External" /><Relationship Id="rId304" Type="http://schemas.openxmlformats.org/officeDocument/2006/relationships/hyperlink" Target="http://www.fta.dot.gov/documents/100_VA_NOVA_Dulles_Corridor_-_Extension_to_Wiehle_Ave.pdf" TargetMode="External" /><Relationship Id="rId305" Type="http://schemas.openxmlformats.org/officeDocument/2006/relationships/hyperlink" Target="http://www.dullesmetro.com/" TargetMode="External" /><Relationship Id="rId306" Type="http://schemas.openxmlformats.org/officeDocument/2006/relationships/hyperlink" Target="http://www.purplelinemd.com/images/stories/purpleline_documents/lpa/purple_line_lpa_map_20090804.pdf" TargetMode="External" /><Relationship Id="rId307" Type="http://schemas.openxmlformats.org/officeDocument/2006/relationships/hyperlink" Target="http://www.piketransit.com/maps.php" TargetMode="External" /><Relationship Id="rId308" Type="http://schemas.openxmlformats.org/officeDocument/2006/relationships/hyperlink" Target="http://www.dullesmetro.com/about/maps.cfm" TargetMode="External" /><Relationship Id="rId309" Type="http://schemas.openxmlformats.org/officeDocument/2006/relationships/hyperlink" Target="http://www.dullesmetro.com/about/maps.cfm" TargetMode="External" /><Relationship Id="rId310" Type="http://schemas.openxmlformats.org/officeDocument/2006/relationships/hyperlink" Target="http://www.cctmaryland.com/images/stories/documents/CCT%20Project%20Area%20Map%202010-06-18.pdf" TargetMode="External" /><Relationship Id="rId311" Type="http://schemas.openxmlformats.org/officeDocument/2006/relationships/hyperlink" Target="http://dc.gov/DC/DDOT/About+DDOT/Publications/DC+Transit+Future/DC+Transit+Future+System+Plan+-+Streetcar+Segment+Profiles+-+Initial+Projects" TargetMode="External" /><Relationship Id="rId312" Type="http://schemas.openxmlformats.org/officeDocument/2006/relationships/hyperlink" Target="http://dc.gov/DC/DDOT/About+DDOT/Publications/DC+Transit+Future/DC+Transit+Future+System+Plan+-+Streetcar+Segment+Profiles+-+Initial+Projects" TargetMode="External" /><Relationship Id="rId313" Type="http://schemas.openxmlformats.org/officeDocument/2006/relationships/hyperlink" Target="http://dc.gov/DC/DDOT/About+DDOT/Publications/DC+Transit+Future/DC+Transit+Future+System+Plan+-+Streetcar+Segment+Profiles+-+Phase+2" TargetMode="External" /><Relationship Id="rId314" Type="http://schemas.openxmlformats.org/officeDocument/2006/relationships/hyperlink" Target="http://dc.gov/DC/DDOT/About+DDOT/Publications/DC+Transit+Future/DC+Transit+Future+System+Plan+-+Streetcar+Segment+Profiles+-+Phase+2" TargetMode="External" /><Relationship Id="rId315" Type="http://schemas.openxmlformats.org/officeDocument/2006/relationships/hyperlink" Target="http://dc.gov/DC/DDOT/About+DDOT/Publications/DC+Transit+Future/DC+Transit+Future+System+Plan+-+Streetcar+Segment+Profiles+-+Phase+2" TargetMode="External" /><Relationship Id="rId316" Type="http://schemas.openxmlformats.org/officeDocument/2006/relationships/hyperlink" Target="http://dc.gov/DC/DDOT/About+DDOT/Publications/DC+Transit+Future/DC+Transit+Future+System+Plan+-+Streetcar+Segment+Profiles+-+Phase+2" TargetMode="External" /><Relationship Id="rId317" Type="http://schemas.openxmlformats.org/officeDocument/2006/relationships/hyperlink" Target="http://dc.gov/DC/DDOT/About+DDOT/Publications/DC+Transit+Future/DC+Transit+Future+System+Plan+-+Streetcar+Segment+Profiles+-+Phase+2" TargetMode="External" /><Relationship Id="rId318" Type="http://schemas.openxmlformats.org/officeDocument/2006/relationships/hyperlink" Target="http://dc.gov/DC/DDOT/About+DDOT/Publications/DC+Transit+Future/DC+Transit+Future+System+Plan+-+Streetcar+Segment+Profiles+-+Phase+2" TargetMode="External" /><Relationship Id="rId319" Type="http://schemas.openxmlformats.org/officeDocument/2006/relationships/hyperlink" Target="http://dc.gov/DC/DDOT/About+DDOT/Publications/DC+Transit+Future/DC+Transit+Future+System+Plan+-+Streetcar+Segment+Profiles+-+Phase+2" TargetMode="External" /><Relationship Id="rId320" Type="http://schemas.openxmlformats.org/officeDocument/2006/relationships/hyperlink" Target="http://dc.gov/DC/DDOT/About+DDOT/Publications/DC+Transit+Future/DC+Transit+Future+System+Plan+-+Streetcar+Segment+Profiles+-+Phase+1" TargetMode="External" /><Relationship Id="rId321" Type="http://schemas.openxmlformats.org/officeDocument/2006/relationships/hyperlink" Target="http://dc.gov/DC/DDOT/About+DDOT/Publications/DC+Transit+Future/DC+Transit+Future+System+Plan+-+Streetcar+Segment+Profiles+-+Phase+1" TargetMode="External" /><Relationship Id="rId322" Type="http://schemas.openxmlformats.org/officeDocument/2006/relationships/hyperlink" Target="http://dc.gov/DC/DDOT/About+DDOT/Publications/DC+Transit+Future/DC+Transit+Future+System+Plan+-+Streetcar+Segment+Profiles+-+Phase+1" TargetMode="External" /><Relationship Id="rId323" Type="http://schemas.openxmlformats.org/officeDocument/2006/relationships/hyperlink" Target="http://dc.gov/DC/DDOT/About+DDOT/Publications/DC+Transit+Future/DC+Transit+Future+System+Plan+-+Streetcar+Segment+Profiles+-+Phase+1" TargetMode="External" /><Relationship Id="rId324" Type="http://schemas.openxmlformats.org/officeDocument/2006/relationships/hyperlink" Target="http://dc.gov/DC/DDOT/About+DDOT/Publications/DC+Transit+Future/DC+Transit+Future+System+Plan+-+Streetcar+Segment+Profiles+-+Phase+1" TargetMode="External" /><Relationship Id="rId325" Type="http://schemas.openxmlformats.org/officeDocument/2006/relationships/hyperlink" Target="http://dc.gov/DC/DDOT/About+DDOT/Publications/DC+Transit+Future/DC+Transit+Future+System+Plan+-+Streetcar+Segment+Profiles+-+Phase+1" TargetMode="External" /><Relationship Id="rId326" Type="http://schemas.openxmlformats.org/officeDocument/2006/relationships/hyperlink" Target="http://dc.gov/DC/DDOT/About+DDOT/Publications/DC+Transit+Future/DC+Transit+Future+System+Plan+-+Streetcar+Segment+Profiles+-+Phase+1" TargetMode="External" /><Relationship Id="rId327" Type="http://schemas.openxmlformats.org/officeDocument/2006/relationships/hyperlink" Target="http://dc.gov/DC/DDOT/About+DDOT/Publications/DC+Transit+Future/DC+Transit+Future+System+Plan+-+Streetcar+Segment+Profiles+-+Phase+1" TargetMode="External" /><Relationship Id="rId328" Type="http://schemas.openxmlformats.org/officeDocument/2006/relationships/hyperlink" Target="http://dc.gov/DC/DDOT/About+DDOT/Publications/DC+Transit+Future/DC+Transit+Future+System+Plan+-+Streetcar+Segment+Profiles+-+Phase+1" TargetMode="External" /><Relationship Id="rId329" Type="http://schemas.openxmlformats.org/officeDocument/2006/relationships/hyperlink" Target="http://dc.gov/DC/DDOT/About+DDOT/Publications/DC+Transit+Future/DC+Transit+Future+System+Plan+-+Streetcar+Segment+Profiles+-+Phase+3" TargetMode="External" /><Relationship Id="rId330" Type="http://schemas.openxmlformats.org/officeDocument/2006/relationships/hyperlink" Target="http://dc.gov/DC/DDOT/About+DDOT/Publications/DC+Transit+Future/DC+Transit+Future+System+Plan+-+Streetcar+Segment+Profiles+-+Phase+3" TargetMode="External" /><Relationship Id="rId331" Type="http://schemas.openxmlformats.org/officeDocument/2006/relationships/hyperlink" Target="http://dc.gov/DC/DDOT/About+DDOT/Publications/DC+Transit+Future/DC+Transit+Future+System+Plan+-+Streetcar+Segment+Profiles+-+Phase+3" TargetMode="External" /><Relationship Id="rId332" Type="http://schemas.openxmlformats.org/officeDocument/2006/relationships/hyperlink" Target="http://dc.gov/DC/DDOT/About+DDOT/Publications/DC+Transit+Future/DC+Transit+Future+System+Plan+-+Streetcar+Segment+Profiles+-+Phase+3" TargetMode="External" /><Relationship Id="rId333" Type="http://schemas.openxmlformats.org/officeDocument/2006/relationships/hyperlink" Target="http://dc.gov/DC/DDOT/About+DDOT/Publications/DC+Transit+Future/DC+Transit+Future+System+Plan+-+Streetcar+Segment+Profiles+-+Phase+3" TargetMode="External" /><Relationship Id="rId334" Type="http://schemas.openxmlformats.org/officeDocument/2006/relationships/hyperlink" Target="http://www.gobaltimoreredline.com/red_line_map.html" TargetMode="External" /><Relationship Id="rId335" Type="http://schemas.openxmlformats.org/officeDocument/2006/relationships/hyperlink" Target="http://www.gobaltimoreredline.com/pdf/RegionalRailMap.pdf" TargetMode="External" /><Relationship Id="rId336" Type="http://schemas.openxmlformats.org/officeDocument/2006/relationships/hyperlink" Target="http://www.gobaltimoreredline.com/pdf/RegionalRailMap.pdf" TargetMode="External" /><Relationship Id="rId337" Type="http://schemas.openxmlformats.org/officeDocument/2006/relationships/hyperlink" Target="http://mta.maryland.gov/projects/final%20report" TargetMode="External" /><Relationship Id="rId338" Type="http://schemas.openxmlformats.org/officeDocument/2006/relationships/hyperlink" Target="http://mta.maryland.gov/projects/final%20report" TargetMode="External" /><Relationship Id="rId339" Type="http://schemas.openxmlformats.org/officeDocument/2006/relationships/hyperlink" Target="http://www.charlesstreet.org/trolley/index.cfm?page=routemap" TargetMode="External" /><Relationship Id="rId340" Type="http://schemas.openxmlformats.org/officeDocument/2006/relationships/hyperlink" Target="http://www.charlesstreet.org/trolley/index.cfm?page=maps" TargetMode="External" /><Relationship Id="rId341" Type="http://schemas.openxmlformats.org/officeDocument/2006/relationships/hyperlink" Target="http://dc.gov/DC/DDOT/About+DDOT/Publications/DC+Transit+Future" TargetMode="External" /><Relationship Id="rId342" Type="http://schemas.openxmlformats.org/officeDocument/2006/relationships/hyperlink" Target="http://www.mwcog.org/uploads/committee-documents/k15cW1xe20090319140720.pdf" TargetMode="External" /><Relationship Id="rId343" Type="http://schemas.openxmlformats.org/officeDocument/2006/relationships/hyperlink" Target="http://dcbid.net/documents/KStreetBuswaydraftfinalreportExSummary.pdf" TargetMode="External" /><Relationship Id="rId344" Type="http://schemas.openxmlformats.org/officeDocument/2006/relationships/hyperlink" Target="http://dcps.dc.gov/DC/DDOT/Publication%20Files/Projects%20and%20Planning/Planning%20and%20Research/publication_Kst_transitway_3.5_ddot.pdf" TargetMode="External" /><Relationship Id="rId345" Type="http://schemas.openxmlformats.org/officeDocument/2006/relationships/hyperlink" Target="http://www.ccpytransit.com/maps.htm" TargetMode="External" /><Relationship Id="rId346" Type="http://schemas.openxmlformats.org/officeDocument/2006/relationships/hyperlink" Target="http://www.ccpytransit.com/overview.htm" TargetMode="External" /><Relationship Id="rId347" Type="http://schemas.openxmlformats.org/officeDocument/2006/relationships/hyperlink" Target="http://www.thenovaauthority.org/transaction2030/ReportsandMaps/Trans2030-April-2006-Draft-Plan.pdf" TargetMode="External" /><Relationship Id="rId348" Type="http://schemas.openxmlformats.org/officeDocument/2006/relationships/hyperlink" Target="http://www.thenovaauthority.org/transaction2030/ReportsandMaps/Trans2030-April-2006-Draft-Plan.pdf" TargetMode="External" /><Relationship Id="rId349" Type="http://schemas.openxmlformats.org/officeDocument/2006/relationships/hyperlink" Target="http://www.wmata.com/about_metro/board_of_directors/board_docs/042408_RailCapacitypresentation.pdf" TargetMode="External" /><Relationship Id="rId350" Type="http://schemas.openxmlformats.org/officeDocument/2006/relationships/hyperlink" Target="http://www.wmata.com/about_metro/board_of_directors/board_docs/042408_RailCapacitypresentation.pdf" TargetMode="External" /><Relationship Id="rId351" Type="http://schemas.openxmlformats.org/officeDocument/2006/relationships/hyperlink" Target="http://www.baltimorerailplan.com/linked_files/brreportfinal.pdf" TargetMode="External" /><Relationship Id="rId352" Type="http://schemas.openxmlformats.org/officeDocument/2006/relationships/hyperlink" Target="http://www.baltimorerailplan.com/linked_files/brreportfinal.pdf" TargetMode="External" /><Relationship Id="rId353" Type="http://schemas.openxmlformats.org/officeDocument/2006/relationships/hyperlink" Target="http://www.baltimorerailplan.com/linked_files/brreportfinal.pdf" TargetMode="External" /><Relationship Id="rId354" Type="http://schemas.openxmlformats.org/officeDocument/2006/relationships/hyperlink" Target="http://www.gobaltimoreredline.com/pdf/RegionalRailMap.pdf" TargetMode="External" /><Relationship Id="rId355" Type="http://schemas.openxmlformats.org/officeDocument/2006/relationships/hyperlink" Target="http://thomas.loc.gov/cgi-bin/query/z?c112:H.R.55:" TargetMode="External" /><Relationship Id="rId356" Type="http://schemas.openxmlformats.org/officeDocument/2006/relationships/hyperlink" Target="http://www.thenovaauthority.org/transaction2030/ReportsandMaps/Trans2030-April-2006-Draft-Plan.pdf" TargetMode="External" /><Relationship Id="rId357" Type="http://schemas.openxmlformats.org/officeDocument/2006/relationships/hyperlink" Target="http://www.mbta.com/about_the_mbta/t_projects/default.asp?id=15585" TargetMode="External" /><Relationship Id="rId358" Type="http://schemas.openxmlformats.org/officeDocument/2006/relationships/hyperlink" Target="http://www.mbta.com/about_the_mbta/t_projects/default.asp?id=20111" TargetMode="External" /><Relationship Id="rId359" Type="http://schemas.openxmlformats.org/officeDocument/2006/relationships/hyperlink" Target="http://www.ctps.org/bostonmpo/3_programs/1_transportation_plan/2030Tranplan_ch13b.pdf" TargetMode="External" /><Relationship Id="rId360" Type="http://schemas.openxmlformats.org/officeDocument/2006/relationships/hyperlink" Target="http://providencecoreconnector.com/" TargetMode="External" /><Relationship Id="rId361" Type="http://schemas.openxmlformats.org/officeDocument/2006/relationships/hyperlink" Target="http://www.dot.state.ri.us/engineering/intermod/index.asp" TargetMode="External" /><Relationship Id="rId362" Type="http://schemas.openxmlformats.org/officeDocument/2006/relationships/hyperlink" Target="http://providencecoreconnector.com/map/" TargetMode="External" /><Relationship Id="rId363" Type="http://schemas.openxmlformats.org/officeDocument/2006/relationships/hyperlink" Target="http://www.fta.dot.gov/documents/130_MA_Boston_Silver_Line.pdf" TargetMode="External" /><Relationship Id="rId364" Type="http://schemas.openxmlformats.org/officeDocument/2006/relationships/hyperlink" Target="http://www.fta.dot.gov/documents/130_MA_Boston_Silver_Line.pdf" TargetMode="External" /><Relationship Id="rId365" Type="http://schemas.openxmlformats.org/officeDocument/2006/relationships/hyperlink" Target="http://www.dot.state.ri.us/engineering/intermod/index.asp" TargetMode="External" /><Relationship Id="rId366" Type="http://schemas.openxmlformats.org/officeDocument/2006/relationships/hyperlink" Target="http://www.dot.state.ri.us/engineering/intermod/index.asp" TargetMode="External" /><Relationship Id="rId367" Type="http://schemas.openxmlformats.org/officeDocument/2006/relationships/hyperlink" Target="http://www.ctps.org/bostonmpo/3_programs/1_transportation_plan/2030Tranplan_ch13b.pdf" TargetMode="External" /><Relationship Id="rId368" Type="http://schemas.openxmlformats.org/officeDocument/2006/relationships/hyperlink" Target="http://www.mbta.com/uploadedFiles/documents/Fairmount_corridor_map.pdf" TargetMode="External" /><Relationship Id="rId369" Type="http://schemas.openxmlformats.org/officeDocument/2006/relationships/hyperlink" Target="http://www.ctps.org/bostonmpo/3_programs/1_transportation_plan/2030Tranplan_ch13b.pdf" TargetMode="External" /><Relationship Id="rId370" Type="http://schemas.openxmlformats.org/officeDocument/2006/relationships/hyperlink" Target="http://www.mbta.com/about_the_mbta/t_projects/default.asp?id=14261" TargetMode="External" /><Relationship Id="rId371" Type="http://schemas.openxmlformats.org/officeDocument/2006/relationships/hyperlink" Target="http://www.mbta.com/uploadedFiles/About_the_T/T_Projects/T_Projects_List/FML%20Map.pdf" TargetMode="External" /><Relationship Id="rId372" Type="http://schemas.openxmlformats.org/officeDocument/2006/relationships/hyperlink" Target="http://www.southcoastrail.com/" TargetMode="External" /><Relationship Id="rId373" Type="http://schemas.openxmlformats.org/officeDocument/2006/relationships/hyperlink" Target="http://theurbanring.eot.state.ma.us/" TargetMode="External" /><Relationship Id="rId374" Type="http://schemas.openxmlformats.org/officeDocument/2006/relationships/hyperlink" Target="http://www.greenlineextension.org/documents/about/ProposedMap/04_GLX_FEIR_V1_Figure_1-1.pdf" TargetMode="External" /><Relationship Id="rId375" Type="http://schemas.openxmlformats.org/officeDocument/2006/relationships/hyperlink" Target="http://theurbanring.eot.state.ma.us/images/LPA_Figure.pdf" TargetMode="External" /><Relationship Id="rId376" Type="http://schemas.openxmlformats.org/officeDocument/2006/relationships/hyperlink" Target="http://www.eot.state.ma.us/redblue/downloads/map.pdf" TargetMode="External" /><Relationship Id="rId377" Type="http://schemas.openxmlformats.org/officeDocument/2006/relationships/hyperlink" Target="http://www.southcoastrail.com/downloads/AlternativeRoutes.pdf" TargetMode="External" /><Relationship Id="rId378" Type="http://schemas.openxmlformats.org/officeDocument/2006/relationships/hyperlink" Target="http://www.itsmarta.com/Beltline-Corr.aspx" TargetMode="External" /><Relationship Id="rId379" Type="http://schemas.openxmlformats.org/officeDocument/2006/relationships/hyperlink" Target="http://www.itsmarta.com/Clifton-Corr.aspx" TargetMode="External" /><Relationship Id="rId380" Type="http://schemas.openxmlformats.org/officeDocument/2006/relationships/hyperlink" Target="http://www.itsmarta.com/west-line-corr.aspx" TargetMode="External" /><Relationship Id="rId381" Type="http://schemas.openxmlformats.org/officeDocument/2006/relationships/hyperlink" Target="http://www.atlantadowntown.com/_files/docs/10_08-23_atlanta_streetcar-tigerii_app.pdf" TargetMode="External" /><Relationship Id="rId382" Type="http://schemas.openxmlformats.org/officeDocument/2006/relationships/hyperlink" Target="http://georgiatransitconnector.com/" TargetMode="External" /><Relationship Id="rId383" Type="http://schemas.openxmlformats.org/officeDocument/2006/relationships/hyperlink" Target="http://www.itsmarta.com/west-line-corr.aspx" TargetMode="External" /><Relationship Id="rId384" Type="http://schemas.openxmlformats.org/officeDocument/2006/relationships/hyperlink" Target="http://www.beltline.org/ResourceLibrary/Maps/tabid/1823/Default.aspx" TargetMode="External" /><Relationship Id="rId385" Type="http://schemas.openxmlformats.org/officeDocument/2006/relationships/hyperlink" Target="http://georgiatransitconnector.com/about/route/" TargetMode="External" /><Relationship Id="rId386" Type="http://schemas.openxmlformats.org/officeDocument/2006/relationships/hyperlink" Target="http://www.atlantaregional.com/transportation/transit" TargetMode="External" /><Relationship Id="rId387" Type="http://schemas.openxmlformats.org/officeDocument/2006/relationships/hyperlink" Target="http://www.fta.dot.gov/news/news_events_12233.html" TargetMode="External" /><Relationship Id="rId388" Type="http://schemas.openxmlformats.org/officeDocument/2006/relationships/hyperlink" Target="http://www.fta.dot.gov/news/news_events_12233.html" TargetMode="External" /><Relationship Id="rId389" Type="http://schemas.openxmlformats.org/officeDocument/2006/relationships/hyperlink" Target="http://www.itsmarta.com/I20-east-corr.aspx" TargetMode="External" /><Relationship Id="rId390" Type="http://schemas.openxmlformats.org/officeDocument/2006/relationships/hyperlink" Target="http://www.itsmarta.com/I20-maps.aspx" TargetMode="External" /><Relationship Id="rId391" Type="http://schemas.openxmlformats.org/officeDocument/2006/relationships/hyperlink" Target="http://www.itsmarta.com/north-line-400-corr.aspx" TargetMode="External" /><Relationship Id="rId392" Type="http://schemas.openxmlformats.org/officeDocument/2006/relationships/hyperlink" Target="http://www.itsmarta.com/planning/North%20Line/Exec_Sum.pdf" TargetMode="External" /><Relationship Id="rId393" Type="http://schemas.openxmlformats.org/officeDocument/2006/relationships/hyperlink" Target="http://www.itsmarta.com/uploadedFiles/About_MARTA/Planning/South_Fulton_Parkway_Corr/south_fulton_study_area_082009b.pdf" TargetMode="External" /><Relationship Id="rId394" Type="http://schemas.openxmlformats.org/officeDocument/2006/relationships/hyperlink" Target="http://www.itsmarta.com/south-fulton-parkway.aspx" TargetMode="External" /><Relationship Id="rId395" Type="http://schemas.openxmlformats.org/officeDocument/2006/relationships/hyperlink" Target="http://www.270peachtree.com/pdf/GRPP%20Multi-Modal.pdf" TargetMode="External" /><Relationship Id="rId396" Type="http://schemas.openxmlformats.org/officeDocument/2006/relationships/hyperlink" Target="http://www.urbanplanet.org/forums/topic/9666-atlantas-regional-rail-and-transit-systems/" TargetMode="External" /><Relationship Id="rId397" Type="http://schemas.openxmlformats.org/officeDocument/2006/relationships/hyperlink" Target="http://www.atlantaregional.com/land-use/long-range-planning/envision-6" TargetMode="External" /><Relationship Id="rId398" Type="http://schemas.openxmlformats.org/officeDocument/2006/relationships/hyperlink" Target="http://georgiatransitconnector.com/" TargetMode="External" /><Relationship Id="rId399" Type="http://schemas.openxmlformats.org/officeDocument/2006/relationships/hyperlink" Target="http://www.atlantaregional.com/land-use/long-range-planning/envision-6" TargetMode="External" /><Relationship Id="rId400" Type="http://schemas.openxmlformats.org/officeDocument/2006/relationships/hyperlink" Target="http://dot.ga.gov/aboutGeorgiadot/Board/Documents/2010Presentations/September/Concept3.pdf" TargetMode="External" /><Relationship Id="rId401" Type="http://schemas.openxmlformats.org/officeDocument/2006/relationships/hyperlink" Target="http://dot.ga.gov/aboutGeorgiadot/Board/Documents/2010Presentations/September/Concept3.pdf" TargetMode="External" /><Relationship Id="rId402" Type="http://schemas.openxmlformats.org/officeDocument/2006/relationships/hyperlink" Target="http://dot.ga.gov/aboutGeorgiadot/Board/Documents/2010Presentations/September/Concept3.pdf" TargetMode="External" /><Relationship Id="rId403" Type="http://schemas.openxmlformats.org/officeDocument/2006/relationships/hyperlink" Target="http://dot.ga.gov/aboutGeorgiadot/Board/Documents/2010Presentations/September/Concept3.pdf" TargetMode="External" /><Relationship Id="rId404" Type="http://schemas.openxmlformats.org/officeDocument/2006/relationships/hyperlink" Target="http://dot.ga.gov/aboutGeorgiadot/Board/Documents/2010Presentations/September/Concept3.pdf" TargetMode="External" /><Relationship Id="rId405" Type="http://schemas.openxmlformats.org/officeDocument/2006/relationships/hyperlink" Target="http://dot.ga.gov/aboutGeorgiadot/Board/Documents/2010Presentations/September/Concept3.pdf" TargetMode="External" /><Relationship Id="rId406" Type="http://schemas.openxmlformats.org/officeDocument/2006/relationships/hyperlink" Target="http://dot.ga.gov/aboutGeorgiadot/Board/Documents/2010Presentations/September/Concept3.pdf" TargetMode="External" /><Relationship Id="rId407" Type="http://schemas.openxmlformats.org/officeDocument/2006/relationships/hyperlink" Target="http://www.270peachtree.com/pdf/GRPP%20Multi-Modal.pdf" TargetMode="External" /><Relationship Id="rId408" Type="http://schemas.openxmlformats.org/officeDocument/2006/relationships/hyperlink" Target="http://www.atlantaregional.com/land-use/long-range-planning/envision-6" TargetMode="External" /><Relationship Id="rId409" Type="http://schemas.openxmlformats.org/officeDocument/2006/relationships/hyperlink" Target="http://www.atlantaregional.com/land-use/long-range-planning/envision-6" TargetMode="External" /><Relationship Id="rId410" Type="http://schemas.openxmlformats.org/officeDocument/2006/relationships/hyperlink" Target="http://www.atlantaregional.com/land-use/long-range-planning/envision-6" TargetMode="External" /><Relationship Id="rId411" Type="http://schemas.openxmlformats.org/officeDocument/2006/relationships/hyperlink" Target="http://projects.soundtransit.org/Projects-Home/University-Link.xml" TargetMode="External" /><Relationship Id="rId412" Type="http://schemas.openxmlformats.org/officeDocument/2006/relationships/hyperlink" Target="http://projects.soundtransit.org/Projects-Home/East-Link-Project.xml" TargetMode="External" /><Relationship Id="rId413" Type="http://schemas.openxmlformats.org/officeDocument/2006/relationships/hyperlink" Target="http://projects.soundtransit.org/Projects-Home/North-Link/North-Link-Library.xml" TargetMode="External" /><Relationship Id="rId414" Type="http://schemas.openxmlformats.org/officeDocument/2006/relationships/hyperlink" Target="http://projects.soundtransit.org/Projects-Home/Airport-Link-Extension.xml" TargetMode="External" /><Relationship Id="rId415" Type="http://schemas.openxmlformats.org/officeDocument/2006/relationships/hyperlink" Target="http://projects.soundtransit.org/Projects-Home/South-Corridor-HCT-Project.xml" TargetMode="External" /><Relationship Id="rId416" Type="http://schemas.openxmlformats.org/officeDocument/2006/relationships/hyperlink" Target="http://projects.soundtransit.org/Projects-Home/North-Corridor-Transit-Project.xml" TargetMode="External" /><Relationship Id="rId417" Type="http://schemas.openxmlformats.org/officeDocument/2006/relationships/hyperlink" Target="http://www.soundtransit.org/Documents/pdf/projects/link/north/ULink/ULinkStreetmap1_07.pdf" TargetMode="External" /><Relationship Id="rId418" Type="http://schemas.openxmlformats.org/officeDocument/2006/relationships/hyperlink" Target="http://www.soundtransit.org/Images/projects/eastlink/EASTLINK_ALIGNMENT_0710.jpg" TargetMode="External" /><Relationship Id="rId419" Type="http://schemas.openxmlformats.org/officeDocument/2006/relationships/hyperlink" Target="http://www.soundtransit.org/Projects-Home/North-Link.xml" TargetMode="External" /><Relationship Id="rId420" Type="http://schemas.openxmlformats.org/officeDocument/2006/relationships/hyperlink" Target="http://www.soundtransit.org/documents/pdf/projects/link/Airport%20Link%20EA%20CH2.pdf" TargetMode="External" /><Relationship Id="rId421" Type="http://schemas.openxmlformats.org/officeDocument/2006/relationships/hyperlink" Target="http://projects.soundtransit.org/Projects-Home/North-Corridor-Transit-Project.xml" TargetMode="External" /><Relationship Id="rId422" Type="http://schemas.openxmlformats.org/officeDocument/2006/relationships/hyperlink" Target="http://www.wsdot.wa.gov/planning/Studies/SEKingCommuterRailStudy/map.htm" TargetMode="External" /><Relationship Id="rId423" Type="http://schemas.openxmlformats.org/officeDocument/2006/relationships/hyperlink" Target="http://www.wsdot.wa.gov/NR/rdonlyres/E802050B-6CFF-48C0-99F5-65C1E9872E00/0/SEKingCoCommuterRailStudy_ExecSummary_08312010FINAL.pdf" TargetMode="External" /><Relationship Id="rId424" Type="http://schemas.openxmlformats.org/officeDocument/2006/relationships/hyperlink" Target="http://en.wikipedia.org/wiki/File:First_Hill_Streetcar_Map.png" TargetMode="External" /><Relationship Id="rId425" Type="http://schemas.openxmlformats.org/officeDocument/2006/relationships/hyperlink" Target="http://www.seattlestreetcar.org/future.asp" TargetMode="External" /><Relationship Id="rId426" Type="http://schemas.openxmlformats.org/officeDocument/2006/relationships/hyperlink" Target="http://www.seattlestreetcar.org/future.asp" TargetMode="External" /><Relationship Id="rId427" Type="http://schemas.openxmlformats.org/officeDocument/2006/relationships/hyperlink" Target="http://www.seattlestreetcar.org/future.asp" TargetMode="External" /><Relationship Id="rId428" Type="http://schemas.openxmlformats.org/officeDocument/2006/relationships/hyperlink" Target="http://www.seattlestreetcar.org/future.asp" TargetMode="External" /><Relationship Id="rId429" Type="http://schemas.openxmlformats.org/officeDocument/2006/relationships/hyperlink" Target="http://www.soundtransit.org/Documents/pdf/projects/sounder/Lakewood_Tacoma_Project_Sheet.pdf" TargetMode="External" /><Relationship Id="rId430" Type="http://schemas.openxmlformats.org/officeDocument/2006/relationships/hyperlink" Target="http://www.soundtransit.org/Documents/pdf/projects/sounder/Lakewood_Tacoma_Project_Sheet.pdf" TargetMode="External" /><Relationship Id="rId431" Type="http://schemas.openxmlformats.org/officeDocument/2006/relationships/hyperlink" Target="http://www.seattlestreetcar.org/future.asp" TargetMode="External" /><Relationship Id="rId432" Type="http://schemas.openxmlformats.org/officeDocument/2006/relationships/hyperlink" Target="http://www.seattlestreetcar.org/future.asp" TargetMode="External" /><Relationship Id="rId433" Type="http://schemas.openxmlformats.org/officeDocument/2006/relationships/hyperlink" Target="http://www.seattlestreetcar.org/future.asp" TargetMode="External" /><Relationship Id="rId434" Type="http://schemas.openxmlformats.org/officeDocument/2006/relationships/hyperlink" Target="http://www.seattlestreetcar.org/future.asp" TargetMode="External" /><Relationship Id="rId435" Type="http://schemas.openxmlformats.org/officeDocument/2006/relationships/hyperlink" Target="http://www.seattlestreetcar.org/future.asp" TargetMode="External" /><Relationship Id="rId436" Type="http://schemas.openxmlformats.org/officeDocument/2006/relationships/hyperlink" Target="http://www.kingcounty.gov/transportation/kcdot/MetroTransit/RapidRide.aspx" TargetMode="External" /><Relationship Id="rId437" Type="http://schemas.openxmlformats.org/officeDocument/2006/relationships/hyperlink" Target="http://projects.soundtransit.org/Projects-Home/South-Corridor-HCT-Project.xml" TargetMode="External" /><Relationship Id="rId438" Type="http://schemas.openxmlformats.org/officeDocument/2006/relationships/hyperlink" Target="http://www.cityofpuyallup.org/files/library/61daeffbbfb909c2.pdf" TargetMode="External" /><Relationship Id="rId439" Type="http://schemas.openxmlformats.org/officeDocument/2006/relationships/hyperlink" Target="http://www.cityofpuyallup.org/files/library/61daeffbbfb909c2.pdf" TargetMode="External" /><Relationship Id="rId440" Type="http://schemas.openxmlformats.org/officeDocument/2006/relationships/hyperlink" Target="http://www.issaquahhistory.org/trolley/" TargetMode="External" /><Relationship Id="rId441" Type="http://schemas.openxmlformats.org/officeDocument/2006/relationships/hyperlink" Target="http://www.bottineautransitway.org/" TargetMode="External" /><Relationship Id="rId442" Type="http://schemas.openxmlformats.org/officeDocument/2006/relationships/hyperlink" Target="http://www.metrocouncil.org/transportation/SW/SouthwestLRT.htm" TargetMode="External" /><Relationship Id="rId443" Type="http://schemas.openxmlformats.org/officeDocument/2006/relationships/hyperlink" Target="http://www.redrockrail.org/" TargetMode="External" /><Relationship Id="rId444" Type="http://schemas.openxmlformats.org/officeDocument/2006/relationships/hyperlink" Target="http://www.rushline.org/home.html" TargetMode="External" /><Relationship Id="rId445" Type="http://schemas.openxmlformats.org/officeDocument/2006/relationships/hyperlink" Target="http://www.co.dakota.mn.us/EnvironmentRoads/Transit/Robert/default.htm" TargetMode="External" /><Relationship Id="rId446" Type="http://schemas.openxmlformats.org/officeDocument/2006/relationships/hyperlink" Target="http://www.ci.minneapolis.mn.us/public-works/trans-plan/StreetcarStudy.asp" TargetMode="External" /><Relationship Id="rId447" Type="http://schemas.openxmlformats.org/officeDocument/2006/relationships/hyperlink" Target="http://www.metrocouncil.org/transportation/ccorridor/centralcorridor.asp" TargetMode="External" /><Relationship Id="rId448" Type="http://schemas.openxmlformats.org/officeDocument/2006/relationships/hyperlink" Target="http://www.metrocouncil.org/transportation/ccorridor/CCimages/Maps/CurrentCCLRTRouteMap.pdf" TargetMode="External" /><Relationship Id="rId449" Type="http://schemas.openxmlformats.org/officeDocument/2006/relationships/hyperlink" Target="http://www.northstartrain.org/exp_proposed.html" TargetMode="External" /><Relationship Id="rId450" Type="http://schemas.openxmlformats.org/officeDocument/2006/relationships/hyperlink" Target="http://www.bottineautransitway.org/library/figure_01_alignment_alternatives.pdfhttp:/www.bottineautransitway.org/library/study_area.jpg" TargetMode="External" /><Relationship Id="rId451" Type="http://schemas.openxmlformats.org/officeDocument/2006/relationships/hyperlink" Target="http://www.metrocouncil.org/planning/transportation/TPP/2010/7_Transit.pdf" TargetMode="External" /><Relationship Id="rId452" Type="http://schemas.openxmlformats.org/officeDocument/2006/relationships/hyperlink" Target="http://www.metrocouncil.org/transportation/SW/SWLRTMap.pdf" TargetMode="External" /><Relationship Id="rId453" Type="http://schemas.openxmlformats.org/officeDocument/2006/relationships/hyperlink" Target="http://www.redrockrail.org/route" TargetMode="External" /><Relationship Id="rId454" Type="http://schemas.openxmlformats.org/officeDocument/2006/relationships/hyperlink" Target="http://www.metrocouncil.org/transportation/SW/2030TransitwaysMapText.pdf" TargetMode="External" /><Relationship Id="rId455" Type="http://schemas.openxmlformats.org/officeDocument/2006/relationships/hyperlink" Target="http://www.metrocouncil.org/transportation/SW/2030TransitwaysMapText.pdf" TargetMode="External" /><Relationship Id="rId456" Type="http://schemas.openxmlformats.org/officeDocument/2006/relationships/hyperlink" Target="http://www.ci.minneapolis.mn.us/public-works/trans-plan/StreetcarNetworkMap.pdf" TargetMode="External" /><Relationship Id="rId457" Type="http://schemas.openxmlformats.org/officeDocument/2006/relationships/hyperlink" Target="http://www.ci.minneapolis.mn.us/public-works/trans-plan/Minneapolis%20Streetcar%20Funding%20Study-ExecSum.pdf" TargetMode="External" /><Relationship Id="rId458" Type="http://schemas.openxmlformats.org/officeDocument/2006/relationships/hyperlink" Target="http://www.dakota.lib.mn.us/NR/rdonlyres/16607C88-925C-46A5-ABB2-C25D8FA17756/13110/PreferredPlan2.pdf" TargetMode="External" /><Relationship Id="rId459" Type="http://schemas.openxmlformats.org/officeDocument/2006/relationships/hyperlink" Target="http://www.ci.minneapolis.mn.us/public-works/trans-plan/Minneapolis%20Streetcar%20Funding%20Study-ExecSum.pdf" TargetMode="External" /><Relationship Id="rId460" Type="http://schemas.openxmlformats.org/officeDocument/2006/relationships/hyperlink" Target="http://www.ci.minneapolis.mn.us/public-works/trans-plan/Minneapolis%20Streetcar%20Funding%20Study-ExecSum.pdf" TargetMode="External" /><Relationship Id="rId461" Type="http://schemas.openxmlformats.org/officeDocument/2006/relationships/hyperlink" Target="http://www.ci.minneapolis.mn.us/public-works/trans-plan/Minneapolis%20Streetcar%20Funding%20Study-ExecSum.pdf" TargetMode="External" /><Relationship Id="rId462" Type="http://schemas.openxmlformats.org/officeDocument/2006/relationships/hyperlink" Target="http://www.ci.minneapolis.mn.us/public-works/trans-plan/Minneapolis%20Streetcar%20Funding%20Study-ExecSum.pdf" TargetMode="External" /><Relationship Id="rId463" Type="http://schemas.openxmlformats.org/officeDocument/2006/relationships/hyperlink" Target="http://www.rushline.org/Images/Rush%20Line%20map%20for%20web.pdf" TargetMode="External" /><Relationship Id="rId464" Type="http://schemas.openxmlformats.org/officeDocument/2006/relationships/hyperlink" Target="http://thegatewaycorridor.com/documents/GC-website-map.pdf" TargetMode="External" /><Relationship Id="rId465" Type="http://schemas.openxmlformats.org/officeDocument/2006/relationships/hyperlink" Target="http://thegatewaycorridor.com/" TargetMode="External" /><Relationship Id="rId466" Type="http://schemas.openxmlformats.org/officeDocument/2006/relationships/hyperlink" Target="http://www.metrocouncil.org/planning/transportation/TPP/2010/index.htm" TargetMode="External" /><Relationship Id="rId467" Type="http://schemas.openxmlformats.org/officeDocument/2006/relationships/hyperlink" Target="http://www.metrocouncil.org/planning/transportation/TPP/2010/index.htm" TargetMode="External" /><Relationship Id="rId468" Type="http://schemas.openxmlformats.org/officeDocument/2006/relationships/hyperlink" Target="http://www.metrocouncil.org/planning/transportation/TPP/2010/index.htm" TargetMode="External" /><Relationship Id="rId469" Type="http://schemas.openxmlformats.org/officeDocument/2006/relationships/hyperlink" Target="http://www.metrocouncil.org/planning/transportation/TPP/2010/index.htm" TargetMode="External" /><Relationship Id="rId470" Type="http://schemas.openxmlformats.org/officeDocument/2006/relationships/hyperlink" Target="http://www.metrocouncil.org/planning/transportation/TPP/2010/index.htm" TargetMode="External" /><Relationship Id="rId471" Type="http://schemas.openxmlformats.org/officeDocument/2006/relationships/hyperlink" Target="http://www.metrocouncil.org/planning/transportation/TPP/2010/index.htm" TargetMode="External" /><Relationship Id="rId472" Type="http://schemas.openxmlformats.org/officeDocument/2006/relationships/hyperlink" Target="http://www.metrocouncil.org/planning/transportation/TPP/2010/index.htm" TargetMode="External" /><Relationship Id="rId473" Type="http://schemas.openxmlformats.org/officeDocument/2006/relationships/hyperlink" Target="http://www.metrocouncil.org/planning/transportation/TPP/2010/index.htm" TargetMode="External" /><Relationship Id="rId474" Type="http://schemas.openxmlformats.org/officeDocument/2006/relationships/hyperlink" Target="http://www.metrocouncil.org/planning/transportation/TPP/2010/index.htm" TargetMode="External" /><Relationship Id="rId475" Type="http://schemas.openxmlformats.org/officeDocument/2006/relationships/hyperlink" Target="http://www.metrocouncil.org/planning/transportation/TPP/2010/index.htm" TargetMode="External" /><Relationship Id="rId476" Type="http://schemas.openxmlformats.org/officeDocument/2006/relationships/hyperlink" Target="http://www.metrocouncil.org/planning/transportation/TPP/2010/index.htm" TargetMode="External" /><Relationship Id="rId477" Type="http://schemas.openxmlformats.org/officeDocument/2006/relationships/hyperlink" Target="http://www.rtd-fastracks.com/main_1" TargetMode="External" /><Relationship Id="rId478" Type="http://schemas.openxmlformats.org/officeDocument/2006/relationships/hyperlink" Target="http://www.rtd-fastracks.com/main_1" TargetMode="External" /><Relationship Id="rId479" Type="http://schemas.openxmlformats.org/officeDocument/2006/relationships/hyperlink" Target="http://www.rtd-fastracks.com/ec_1" TargetMode="External" /><Relationship Id="rId480" Type="http://schemas.openxmlformats.org/officeDocument/2006/relationships/hyperlink" Target="http://www.rtd-fastracks.com/gl_1" TargetMode="External" /><Relationship Id="rId481" Type="http://schemas.openxmlformats.org/officeDocument/2006/relationships/hyperlink" Target="http://www.rtd-fastracks.com/i225_1" TargetMode="External" /><Relationship Id="rId482" Type="http://schemas.openxmlformats.org/officeDocument/2006/relationships/hyperlink" Target="http://www.rtd-fastracks.com/media/uploads/nm/Simple_pref_alt_with_passing_trk.pdf" TargetMode="External" /><Relationship Id="rId483" Type="http://schemas.openxmlformats.org/officeDocument/2006/relationships/hyperlink" Target="http://www.rtd-fastracks.com/nw_1" TargetMode="External" /><Relationship Id="rId484" Type="http://schemas.openxmlformats.org/officeDocument/2006/relationships/hyperlink" Target="http://www.rtd-fastracks.com/se_1" TargetMode="External" /><Relationship Id="rId485" Type="http://schemas.openxmlformats.org/officeDocument/2006/relationships/hyperlink" Target="http://www.rtd-fastracks.com/sw_1" TargetMode="External" /><Relationship Id="rId486" Type="http://schemas.openxmlformats.org/officeDocument/2006/relationships/hyperlink" Target="http://www.rtd-fastracks.com/us36_1" TargetMode="External" /><Relationship Id="rId487" Type="http://schemas.openxmlformats.org/officeDocument/2006/relationships/hyperlink" Target="http://www.rtd-fastracks.com/wc_1" TargetMode="External" /><Relationship Id="rId488" Type="http://schemas.openxmlformats.org/officeDocument/2006/relationships/hyperlink" Target="http://www.rtd-fastracks.com/cc_1" TargetMode="External" /><Relationship Id="rId489" Type="http://schemas.openxmlformats.org/officeDocument/2006/relationships/hyperlink" Target="http://www.denvergov.org/Portals/515/documents/base%20map_10-8-092.pdf" TargetMode="External" /><Relationship Id="rId490" Type="http://schemas.openxmlformats.org/officeDocument/2006/relationships/hyperlink" Target="http://www.denvergov.org/Portals/515/documents/CSFSFinal.pdf" TargetMode="External" /><Relationship Id="rId491" Type="http://schemas.openxmlformats.org/officeDocument/2006/relationships/hyperlink" Target="http://www.denverunionstation.org/index.php?option=com_content&amp;view=article&amp;id=14&amp;Itemid=15&amp;Itemid=15" TargetMode="External" /><Relationship Id="rId492" Type="http://schemas.openxmlformats.org/officeDocument/2006/relationships/hyperlink" Target="http://www.inside-lane.com/wp-content/uploads/2009/11/Denver-Union-Station-Transit-Plan.jpg" TargetMode="External" /><Relationship Id="rId493" Type="http://schemas.openxmlformats.org/officeDocument/2006/relationships/hyperlink" Target="http://www.looptrolley.org/index.html" TargetMode="External" /><Relationship Id="rId494" Type="http://schemas.openxmlformats.org/officeDocument/2006/relationships/hyperlink" Target="http://www.ewgateway.org/ProgProj/NSSideStudy/nssidestudy.htm" TargetMode="External" /><Relationship Id="rId495" Type="http://schemas.openxmlformats.org/officeDocument/2006/relationships/hyperlink" Target="http://www.looptrolley.org/loop_trolley_route.html" TargetMode="External" /><Relationship Id="rId496" Type="http://schemas.openxmlformats.org/officeDocument/2006/relationships/hyperlink" Target="http://mtf.metrostlouis.org/mtf/" TargetMode="External" /><Relationship Id="rId497" Type="http://schemas.openxmlformats.org/officeDocument/2006/relationships/hyperlink" Target="http://www.movingtransitforward.org/Home.aspx" TargetMode="External" /><Relationship Id="rId498" Type="http://schemas.openxmlformats.org/officeDocument/2006/relationships/hyperlink" Target="http://www.ewgateway.org/ProgProj/NSSideStudy/nssidestudy.htm" TargetMode="External" /><Relationship Id="rId499" Type="http://schemas.openxmlformats.org/officeDocument/2006/relationships/hyperlink" Target="http://mtf.metrostlouis.org/mtf/" TargetMode="External" /><Relationship Id="rId500" Type="http://schemas.openxmlformats.org/officeDocument/2006/relationships/hyperlink" Target="http://www.ewgateway.org/MetroSouth/" TargetMode="External" /><Relationship Id="rId501" Type="http://schemas.openxmlformats.org/officeDocument/2006/relationships/hyperlink" Target="http://www.ewgateway.org/pdffiles/library/trans/metrolink/map-danielboonestudyarea.pdf" TargetMode="External" /><Relationship Id="rId502" Type="http://schemas.openxmlformats.org/officeDocument/2006/relationships/hyperlink" Target="http://www.metroplanorlando.com/fact-sheets/sunrail/" TargetMode="External" /><Relationship Id="rId503" Type="http://schemas.openxmlformats.org/officeDocument/2006/relationships/hyperlink" Target="http://www.cfrail.com/cr_whatiscommuterrail.asp" TargetMode="External" /><Relationship Id="rId504" Type="http://schemas.openxmlformats.org/officeDocument/2006/relationships/hyperlink" Target="http://www.cfrail.com/nslightrail.asp" TargetMode="External" /><Relationship Id="rId505" Type="http://schemas.openxmlformats.org/officeDocument/2006/relationships/hyperlink" Target="http://www.cfrail.com/oiaconnector.asp" TargetMode="External" /><Relationship Id="rId506" Type="http://schemas.openxmlformats.org/officeDocument/2006/relationships/hyperlink" Target="http://www.sunrail.com/Documents/44.pdf" TargetMode="External" /><Relationship Id="rId507" Type="http://schemas.openxmlformats.org/officeDocument/2006/relationships/hyperlink" Target="http://www.sunrail.com/otherinitiatives.asp" TargetMode="External" /><Relationship Id="rId508" Type="http://schemas.openxmlformats.org/officeDocument/2006/relationships/hyperlink" Target="http://www.metroplanorlando.com/fact-sheets/sunrail/" TargetMode="External" /><Relationship Id="rId509" Type="http://schemas.openxmlformats.org/officeDocument/2006/relationships/hyperlink" Target="http://www.metroplanorlando.com/files/view/2030-long-range-transportation-plan-overview.pdf" TargetMode="External" /><Relationship Id="rId510" Type="http://schemas.openxmlformats.org/officeDocument/2006/relationships/hyperlink" Target="http://www.metroplanorlando.com/plans/long-range-transportation-plan/" TargetMode="External" /><Relationship Id="rId511" Type="http://schemas.openxmlformats.org/officeDocument/2006/relationships/hyperlink" Target="http://www.metroplanorlando.com/plans/long-range-transportation-plan/" TargetMode="External" /><Relationship Id="rId512" Type="http://schemas.openxmlformats.org/officeDocument/2006/relationships/hyperlink" Target="http://www.metroplanorlando.com/fact-sheets/sunrail/" TargetMode="External" /><Relationship Id="rId513" Type="http://schemas.openxmlformats.org/officeDocument/2006/relationships/hyperlink" Target="http://www.sunrail.com/otherinitiatives.asp" TargetMode="External" /><Relationship Id="rId514" Type="http://schemas.openxmlformats.org/officeDocument/2006/relationships/hyperlink" Target="http://www.sunrail.com/otherinitiatives.asp" TargetMode="External" /><Relationship Id="rId515" Type="http://schemas.openxmlformats.org/officeDocument/2006/relationships/hyperlink" Target="http://www.metroplanorlando.com/files/view/presentation-on-on-lynx-2030-long-range-strategic-master-plan-dec-2010.pdf" TargetMode="External" /><Relationship Id="rId516" Type="http://schemas.openxmlformats.org/officeDocument/2006/relationships/hyperlink" Target="http://www.cincinnati-oh.gov/noncms/projects/streetcar/" TargetMode="External" /><Relationship Id="rId517" Type="http://schemas.openxmlformats.org/officeDocument/2006/relationships/hyperlink" Target="http://www.cincinnati-oh.gov/noncms/projects/streetcar/docs/streetcar_map.pdf" TargetMode="External" /><Relationship Id="rId518" Type="http://schemas.openxmlformats.org/officeDocument/2006/relationships/hyperlink" Target="http://www.indyconnect.org/ne/index.htm" TargetMode="External" /><Relationship Id="rId519" Type="http://schemas.openxmlformats.org/officeDocument/2006/relationships/hyperlink" Target="http://www.indyconnect.org/index.htm" TargetMode="External" /><Relationship Id="rId520" Type="http://schemas.openxmlformats.org/officeDocument/2006/relationships/hyperlink" Target="http://indianapolisstreetcar.org/home.html" TargetMode="External" /><Relationship Id="rId521" Type="http://schemas.openxmlformats.org/officeDocument/2006/relationships/hyperlink" Target="http://www.indyconnect.org/ne/index.htm" TargetMode="External" /><Relationship Id="rId522" Type="http://schemas.openxmlformats.org/officeDocument/2006/relationships/hyperlink" Target="http://www.indyconnect.org/index.htm" TargetMode="External" /><Relationship Id="rId523" Type="http://schemas.openxmlformats.org/officeDocument/2006/relationships/hyperlink" Target="http://www.indyconnect.org/index.htm" TargetMode="External" /><Relationship Id="rId524" Type="http://schemas.openxmlformats.org/officeDocument/2006/relationships/hyperlink" Target="http://www.morpc.org/pdf/CapitalWays%20Trans%20Plan%20May%202008%20online.pdf" TargetMode="External" /><Relationship Id="rId525" Type="http://schemas.openxmlformats.org/officeDocument/2006/relationships/hyperlink" Target="http://www.morpc.org/pdf/CapitalWays%20Trans%20Plan%20May%202008%20online.pdf" TargetMode="External" /><Relationship Id="rId526" Type="http://schemas.openxmlformats.org/officeDocument/2006/relationships/hyperlink" Target="http://www.morpc.org/pdf/2012Streetcar.pdf" TargetMode="External" /><Relationship Id="rId527" Type="http://schemas.openxmlformats.org/officeDocument/2006/relationships/hyperlink" Target="http://www.morpc.org/pdf/CapitalWays%20Trans%20Plan%20May%202008%20online.pdf" TargetMode="External" /><Relationship Id="rId528" Type="http://schemas.openxmlformats.org/officeDocument/2006/relationships/hyperlink" Target="http://www.dispatchpolitics.com/live/content/local_news/stories/2011/01/09/copy/cota-to-study-option-of-rapid-transit-buses.html?adsec=politics&amp;sid=101" TargetMode="External" /><Relationship Id="rId529" Type="http://schemas.openxmlformats.org/officeDocument/2006/relationships/hyperlink" Target="http://www.fta.dot.gov/news/news_events_12233.html" TargetMode="External" /><Relationship Id="rId530" Type="http://schemas.openxmlformats.org/officeDocument/2006/relationships/hyperlink" Target="http://www.rtcsouthernnevada.com/mpo/projects/boulderhwy/index.cfm" TargetMode="External" /><Relationship Id="rId531" Type="http://schemas.openxmlformats.org/officeDocument/2006/relationships/hyperlink" Target="http://www.rtcsouthernnevada.com/mpo/projects/flamingo/index.cfm" TargetMode="External" /><Relationship Id="rId532" Type="http://schemas.openxmlformats.org/officeDocument/2006/relationships/hyperlink" Target="http://www.rtcsouthernnevada.com/mpo/projects/sahara/index.cfm" TargetMode="External" /><Relationship Id="rId533" Type="http://schemas.openxmlformats.org/officeDocument/2006/relationships/hyperlink" Target="http://www.rtcsouthernnevada.com/mpo/projects/sahara/index.cfm#area" TargetMode="External" /><Relationship Id="rId534" Type="http://schemas.openxmlformats.org/officeDocument/2006/relationships/hyperlink" Target="http://www.rtcsouthernnevada.com/mpo/projects/boulderhwy/index.cfm" TargetMode="External" /><Relationship Id="rId535" Type="http://schemas.openxmlformats.org/officeDocument/2006/relationships/hyperlink" Target="http://www.rtcsouthernnevada.com/mpo/plansstudies/Docs/FlamingFinalReport2008_small.pdf" TargetMode="External" /><Relationship Id="rId536" Type="http://schemas.openxmlformats.org/officeDocument/2006/relationships/hyperlink" Target="http://www.rtcsouthernnevada.com/mpo/projects/flamingo/docs/PremiumTransitServicesMap.pdf" TargetMode="External" /><Relationship Id="rId537" Type="http://schemas.openxmlformats.org/officeDocument/2006/relationships/hyperlink" Target="http://www.rtcsouthernnevada.com/mpo/projects/flamingo/docs/PremiumTransitServicesMap.pdf" TargetMode="External" /><Relationship Id="rId538" Type="http://schemas.openxmlformats.org/officeDocument/2006/relationships/hyperlink" Target="http://www.rtcsouthernnevada.com/mpo/projects/flamingo/docs/PremiumTransitServicesMap.pdf" TargetMode="External" /><Relationship Id="rId539" Type="http://schemas.openxmlformats.org/officeDocument/2006/relationships/hyperlink" Target="http://www.rtcsouthernnevada.com/mpo/projects/maryland/index.cfm" TargetMode="External" /><Relationship Id="rId540" Type="http://schemas.openxmlformats.org/officeDocument/2006/relationships/hyperlink" Target="http://www.rtcsouthernnevada.com/mpo/projects/index.cfm" TargetMode="External" /><Relationship Id="rId541" Type="http://schemas.openxmlformats.org/officeDocument/2006/relationships/hyperlink" Target="http://www.lvmonorail.com/about/expansion/" TargetMode="External" /><Relationship Id="rId542" Type="http://schemas.openxmlformats.org/officeDocument/2006/relationships/hyperlink" Target="http://www.nashvillempo.org/northeast.html" TargetMode="External" /><Relationship Id="rId543" Type="http://schemas.openxmlformats.org/officeDocument/2006/relationships/hyperlink" Target="http://www.nashvillempo.org/northeast/draft_alternatives.html" TargetMode="External" /><Relationship Id="rId544" Type="http://schemas.openxmlformats.org/officeDocument/2006/relationships/hyperlink" Target="http://www.slideshare.net/nashvillempo/nashville-mpo-2035-plan-policy-initiatives" TargetMode="External" /><Relationship Id="rId545" Type="http://schemas.openxmlformats.org/officeDocument/2006/relationships/hyperlink" Target="http://www.rapidsilverline.org/" TargetMode="External" /><Relationship Id="rId546" Type="http://schemas.openxmlformats.org/officeDocument/2006/relationships/hyperlink" Target="http://www.ridetherapid.org/about/streetcar-study" TargetMode="External" /><Relationship Id="rId547" Type="http://schemas.openxmlformats.org/officeDocument/2006/relationships/hyperlink" Target="http://www.rapidsilverline.org/where-will-it-go" TargetMode="External" /><Relationship Id="rId548" Type="http://schemas.openxmlformats.org/officeDocument/2006/relationships/hyperlink" Target="http://www.ridetherapid.org/about/streetcar-study" TargetMode="External" /><Relationship Id="rId549" Type="http://schemas.openxmlformats.org/officeDocument/2006/relationships/hyperlink" Target="http://www.kimley-horn.com/Projects/fasttrackfresnocounty/downloads.asp" TargetMode="External" /><Relationship Id="rId550" Type="http://schemas.openxmlformats.org/officeDocument/2006/relationships/hyperlink" Target="http://www.kimley-horn.com/Projects/fasttrackfresnocounty/downloads.asp" TargetMode="External" /><Relationship Id="rId551" Type="http://schemas.openxmlformats.org/officeDocument/2006/relationships/hyperlink" Target="http://www.fresno.gov/DiscoverFresno/PublicTransportation/Plans/BRT.htm" TargetMode="External" /><Relationship Id="rId552" Type="http://schemas.openxmlformats.org/officeDocument/2006/relationships/hyperlink" Target="http://www.kimley-horn.com/Projects/fasttrackfresnocounty/downloads/StreetCarInfo/Streetcar%20Report%20October%202010.pdf" TargetMode="External" /><Relationship Id="rId553" Type="http://schemas.openxmlformats.org/officeDocument/2006/relationships/hyperlink" Target="http://www.kimley-horn.com/Projects/fasttrackfresnocounty/downloads/BRT/FAX%20Blackstone-Kings%20Canyon%20VSS%20Application%20REV.pdf" TargetMode="External" /><Relationship Id="rId554" Type="http://schemas.openxmlformats.org/officeDocument/2006/relationships/hyperlink" Target="http://www.kimley-horn.com/Projects/fasttrackfresnocounty/downloads/BRT/FAX%20Blackstone-Kings%20Canyon%20VSS%20Application%20REV.pdf" TargetMode="External" /><Relationship Id="rId555" Type="http://schemas.openxmlformats.org/officeDocument/2006/relationships/hyperlink" Target="http://www.kimley-horn.com/Projects/fasttrackfresnocounty/index.asp" TargetMode="External" /><Relationship Id="rId556" Type="http://schemas.openxmlformats.org/officeDocument/2006/relationships/hyperlink" Target="http://www.tulsatransit.org/news-info/commuter-rail-study/" TargetMode="External" /><Relationship Id="rId557" Type="http://schemas.openxmlformats.org/officeDocument/2006/relationships/hyperlink" Target="http://tulsatransit.org/media/files/StudyPresentation.pdf" TargetMode="External" /><Relationship Id="rId558" Type="http://schemas.openxmlformats.org/officeDocument/2006/relationships/hyperlink" Target="http://www.incog.org/transportation/documents/RailTransitStrategicPlanFinal.pdf" TargetMode="External" /><Relationship Id="rId559" Type="http://schemas.openxmlformats.org/officeDocument/2006/relationships/hyperlink" Target="http://www.incog.org/transportation/documents/RailTransitStrategicPlanFinal.pdf" TargetMode="External" /><Relationship Id="rId560" Type="http://schemas.openxmlformats.org/officeDocument/2006/relationships/hyperlink" Target="http://www.incog.org/transportation/documents/RailTransitStrategicPlanFinal.pdf" TargetMode="External" /><Relationship Id="rId561" Type="http://schemas.openxmlformats.org/officeDocument/2006/relationships/hyperlink" Target="http://www.fta.dot.gov/documents/130_HI_Honolulu_High-Capacity_Corridor_Transit_Project_PE_Profile.pdf" TargetMode="External" /><Relationship Id="rId562" Type="http://schemas.openxmlformats.org/officeDocument/2006/relationships/hyperlink" Target="http://www.honolulutransit.org/library/default.aspx" TargetMode="External" /><Relationship Id="rId563" Type="http://schemas.openxmlformats.org/officeDocument/2006/relationships/hyperlink" Target="http://www.honolulutransit.org/library/files/4-09%20railroute_map-color.pdf" TargetMode="External" /><Relationship Id="rId564" Type="http://schemas.openxmlformats.org/officeDocument/2006/relationships/hyperlink" Target="http://www.mrcog-nm.gov/transportation-mainmenu-67/metro-planning-mainmenu-188/long-range-mtp-mainmenu-189" TargetMode="External" /><Relationship Id="rId565" Type="http://schemas.openxmlformats.org/officeDocument/2006/relationships/hyperlink" Target="http://nmrailrunner.com/news_bus_rapid_transit_study.asp" TargetMode="External" /><Relationship Id="rId566" Type="http://schemas.openxmlformats.org/officeDocument/2006/relationships/hyperlink" Target="http://nmrailrunner.com/PDF/PowerPoints/PDN-BRT-Presentation1%20%5bRecovered%5d.pdf" TargetMode="External" /><Relationship Id="rId567" Type="http://schemas.openxmlformats.org/officeDocument/2006/relationships/hyperlink" Target="http://www.mympo.org/PDF/LRTP/FF/2035MobilityPlan_111010_FinalDraft.pdf" TargetMode="External" /><Relationship Id="rId568" Type="http://schemas.openxmlformats.org/officeDocument/2006/relationships/hyperlink" Target="http://www.scgov.net/brt/documents.asp" TargetMode="External" /><Relationship Id="rId569" Type="http://schemas.openxmlformats.org/officeDocument/2006/relationships/hyperlink" Target="http://www.scgov.net/brt/documents/Finale/what%20is%20the%20brt%20project%20study_2.pdf" TargetMode="External" /><Relationship Id="rId570" Type="http://schemas.openxmlformats.org/officeDocument/2006/relationships/hyperlink" Target="http://visuals.sdgworld.net/sacro/ScenarioC.pdf" TargetMode="External" /><Relationship Id="rId571" Type="http://schemas.openxmlformats.org/officeDocument/2006/relationships/hyperlink" Target="http://visuals.sdgworld.net/sacro/ScenarioC.pdf" TargetMode="External" /><Relationship Id="rId572" Type="http://schemas.openxmlformats.org/officeDocument/2006/relationships/hyperlink" Target="http://visuals.sdgworld.net/sacro/ScenarioC.pdf" TargetMode="External" /><Relationship Id="rId573" Type="http://schemas.openxmlformats.org/officeDocument/2006/relationships/hyperlink" Target="http://visuals.sdgworld.net/sacro/ScenarioC.pdf" TargetMode="External" /><Relationship Id="rId574" Type="http://schemas.openxmlformats.org/officeDocument/2006/relationships/hyperlink" Target="http://www.sacrt.com/documents/transitaction/TransitAction%20Plan%20Final%20Report.pdf" TargetMode="External" /><Relationship Id="rId575" Type="http://schemas.openxmlformats.org/officeDocument/2006/relationships/hyperlink" Target="http://visuals.sdgworld.net/sacro/ScenarioC.pdf" TargetMode="External" /><Relationship Id="rId576" Type="http://schemas.openxmlformats.org/officeDocument/2006/relationships/hyperlink" Target="http://visuals.sdgworld.net/sacro/ScenarioC.pdf" TargetMode="External" /><Relationship Id="rId577" Type="http://schemas.openxmlformats.org/officeDocument/2006/relationships/hyperlink" Target="http://www.sacrt.com/documents/transitaction/TransitAction%20Plan%20Final%20Report.pdf" TargetMode="External" /><Relationship Id="rId578" Type="http://schemas.openxmlformats.org/officeDocument/2006/relationships/hyperlink" Target="http://www.sacrt.com/documents/transitaction/TransitAction%20Plan%20Final%20Report.pdf" TargetMode="External" /><Relationship Id="rId579" Type="http://schemas.openxmlformats.org/officeDocument/2006/relationships/hyperlink" Target="http://dallascityhall.com/committee_briefings/briefings1110/TEC_StreetcarPlanning_110810.pdf" TargetMode="External" /><Relationship Id="rId580" Type="http://schemas.openxmlformats.org/officeDocument/2006/relationships/hyperlink" Target="http://www.docstoc.com/docs/69008352/Dallas-Streetcar-Business-Plan" TargetMode="External" /><Relationship Id="rId581" Type="http://schemas.openxmlformats.org/officeDocument/2006/relationships/hyperlink" Target="http://georgiatransitconnector.com/about/route/" TargetMode="External" /><Relationship Id="rId582" Type="http://schemas.openxmlformats.org/officeDocument/2006/relationships/hyperlink" Target="http://dot.ga.gov/aboutGeorgiadot/Board/Documents/2010Presentations/September/Concept3.pdf" TargetMode="External" /><Relationship Id="rId583" Type="http://schemas.openxmlformats.org/officeDocument/2006/relationships/hyperlink" Target="http://georgiatransitconnector.com/about/route/" TargetMode="External" /><Relationship Id="rId584" Type="http://schemas.openxmlformats.org/officeDocument/2006/relationships/hyperlink" Target="http://www.urbanplanet.org/forums/topic/9666-atlantas-regional-rail-and-transit-systems/" TargetMode="External" /><Relationship Id="rId585" Type="http://schemas.openxmlformats.org/officeDocument/2006/relationships/hyperlink" Target="http://www.fta.dot.gov/documents/150_CA_Riverside_Perris_Valley_Line.pdf" TargetMode="External" /><Relationship Id="rId586" Type="http://schemas.openxmlformats.org/officeDocument/2006/relationships/hyperlink" Target="http://www.fta.dot.gov/documents/150_CA_San_Bernardino_SBX_BRT.pdf" TargetMode="External" /><Relationship Id="rId587" Type="http://schemas.openxmlformats.org/officeDocument/2006/relationships/hyperlink" Target="http://perrisvalleyline.info/" TargetMode="External" /><Relationship Id="rId588" Type="http://schemas.openxmlformats.org/officeDocument/2006/relationships/hyperlink" Target="http://www.google.com/url?sa=t&amp;source=web&amp;cd=4&amp;ved=0CCkQFjAD&amp;url=http%3A%2F%2Fwww.omnitrans.org%2Fnews%2Fpdf%2FsbXMap_102110.pdf&amp;ei=lCkATernNo72tgPhzLSvCw&amp;usg=AFQjCNG-lhLSrcyQLSxCmuLEqYIAJxHkVg&amp;sig2=x3b6OlXfO9LlhdCCW-twJQ" TargetMode="External" /><Relationship Id="rId589" Type="http://schemas.openxmlformats.org/officeDocument/2006/relationships/hyperlink" Target="http://www.estreet-sbx.com/docManager/1000000100/sbX%20EA-IS%20%28Final-small%29%20-%20Part%201.pdf" TargetMode="External" /><Relationship Id="rId590" Type="http://schemas.openxmlformats.org/officeDocument/2006/relationships/hyperlink" Target="http://www.sanbag.ca.gov/commuter/LRTP/LRTP-draft2009.pdf" TargetMode="External" /><Relationship Id="rId591" Type="http://schemas.openxmlformats.org/officeDocument/2006/relationships/hyperlink" Target="http://www.sanbag.ca.gov/planning/subr_metrolink.html" TargetMode="External" /><Relationship Id="rId592" Type="http://schemas.openxmlformats.org/officeDocument/2006/relationships/hyperlink" Target="http://www.sanbag.ca.gov/commuter/LRTP/LRTP-draft2009.pdf" TargetMode="External" /><Relationship Id="rId593" Type="http://schemas.openxmlformats.org/officeDocument/2006/relationships/hyperlink" Target="http://www.sanbag.ca.gov/commuter/LRTP/LRTP-draft2009.pdf" TargetMode="External" /><Relationship Id="rId594" Type="http://schemas.openxmlformats.org/officeDocument/2006/relationships/hyperlink" Target="http://www.sanbag.ca.gov/commuter/LRTP/LRTP-draft2009.pdf" TargetMode="External" /><Relationship Id="rId595" Type="http://schemas.openxmlformats.org/officeDocument/2006/relationships/hyperlink" Target="http://www.sanbag.ca.gov/commuter/LRTP/LRTP-draft2009.pdf" TargetMode="External" /><Relationship Id="rId596" Type="http://schemas.openxmlformats.org/officeDocument/2006/relationships/hyperlink" Target="http://www.scag.ca.gov/corridor/bigbear.htm" TargetMode="External" /><Relationship Id="rId597" Type="http://schemas.openxmlformats.org/officeDocument/2006/relationships/hyperlink" Target="http://www.octa.net/uploadedfiles/Files/pdf/lrtp06.pdf" TargetMode="External" /><Relationship Id="rId598" Type="http://schemas.openxmlformats.org/officeDocument/2006/relationships/hyperlink" Target="http://www.octa.net/uploadedfiles/Files/pdf/lrtp06.pdf" TargetMode="External" /><Relationship Id="rId599" Type="http://schemas.openxmlformats.org/officeDocument/2006/relationships/hyperlink" Target="http://www.metro.net/projects_studies/orange/images/MOL_factsheet.pdf" TargetMode="External" /><Relationship Id="rId600" Type="http://schemas.openxmlformats.org/officeDocument/2006/relationships/hyperlink" Target="http://www.metro.net/projects/orangeline/orangeline_overview/" TargetMode="External" /><Relationship Id="rId601" Type="http://schemas.openxmlformats.org/officeDocument/2006/relationships/hyperlink" Target="http://www.metro.net/projects_studies/exposition/images/expo_map.pdf" TargetMode="External" /><Relationship Id="rId602" Type="http://schemas.openxmlformats.org/officeDocument/2006/relationships/hyperlink" Target="http://www.metro.net/projects/exposition/" TargetMode="External" /><Relationship Id="rId603" Type="http://schemas.openxmlformats.org/officeDocument/2006/relationships/hyperlink" Target="http://www.metro.net/projects_studies/exposition/images/map_Corridor_Expo2_ltrMAR10.pdf" TargetMode="External" /><Relationship Id="rId604" Type="http://schemas.openxmlformats.org/officeDocument/2006/relationships/hyperlink" Target="http://www.metro.net/projects/expo-santa-monica/" TargetMode="External" /><Relationship Id="rId605" Type="http://schemas.openxmlformats.org/officeDocument/2006/relationships/hyperlink" Target="http://www.metro.net/projects/eastside_phase2/" TargetMode="External" /><Relationship Id="rId606" Type="http://schemas.openxmlformats.org/officeDocument/2006/relationships/hyperlink" Target="http://www.metro.net/projects/west-santa-ana/" TargetMode="External" /><Relationship Id="rId607" Type="http://schemas.openxmlformats.org/officeDocument/2006/relationships/hyperlink" Target="http://www.metro.net/projects/east-sfv/" TargetMode="External" /><Relationship Id="rId608" Type="http://schemas.openxmlformats.org/officeDocument/2006/relationships/hyperlink" Target="http://www.metro.net/projects/lax-extension/" TargetMode="External" /><Relationship Id="rId609" Type="http://schemas.openxmlformats.org/officeDocument/2006/relationships/hyperlink" Target="http://www.metro.net/projects_studies/crenshaw/images/Crenshaw-LAX_transit_corridor_map_eng.pdf" TargetMode="External" /><Relationship Id="rId610" Type="http://schemas.openxmlformats.org/officeDocument/2006/relationships/hyperlink" Target="http://www.metro.net/projects/crenshaw_corridor/" TargetMode="External" /><Relationship Id="rId611" Type="http://schemas.openxmlformats.org/officeDocument/2006/relationships/hyperlink" Target="http://www.metro.net/projects/south-bay/" TargetMode="External" /><Relationship Id="rId612" Type="http://schemas.openxmlformats.org/officeDocument/2006/relationships/hyperlink" Target="http://www.metro.net/projects_studies/harbor_subdivision/images/AA_study/03-Alternatives.pdf" TargetMode="External" /><Relationship Id="rId613" Type="http://schemas.openxmlformats.org/officeDocument/2006/relationships/hyperlink" Target="http://thesource.metro.net/2010/10/28/fully-underground-route-for-regional-connector-approved-by-metro-board-of-directors/" TargetMode="External" /><Relationship Id="rId614" Type="http://schemas.openxmlformats.org/officeDocument/2006/relationships/hyperlink" Target="http://www.metro.net/projects/sfv-405/" TargetMode="External" /><Relationship Id="rId615" Type="http://schemas.openxmlformats.org/officeDocument/2006/relationships/hyperlink" Target="http://www.metro.net/projects/connector/" TargetMode="External" /><Relationship Id="rId616" Type="http://schemas.openxmlformats.org/officeDocument/2006/relationships/hyperlink" Target="http://www.metro.net/projects/wilshire/" TargetMode="External" /><Relationship Id="rId617" Type="http://schemas.openxmlformats.org/officeDocument/2006/relationships/hyperlink" Target="http://www.sanbag.ca.gov/commuter/LRTP/LRTP-draft2009.pdf" TargetMode="External" /><Relationship Id="rId618" Type="http://schemas.openxmlformats.org/officeDocument/2006/relationships/hyperlink" Target="http://www.scag.ca.gov/rtp2008/pdfs/famendrtp/FAmend03_2008RTP.pdf" TargetMode="External" /><Relationship Id="rId619" Type="http://schemas.openxmlformats.org/officeDocument/2006/relationships/hyperlink" Target="http://www.metro.net/projects/foothill-extension/" TargetMode="External" /><Relationship Id="rId620" Type="http://schemas.openxmlformats.org/officeDocument/2006/relationships/hyperlink" Target="http://www.metro.net/projects/measurer/" TargetMode="External" /><Relationship Id="rId621" Type="http://schemas.openxmlformats.org/officeDocument/2006/relationships/hyperlink" Target="http://www.metro.net/projects_studies/crenshaw/images/crenshaw-DEIS-DEIR-cost&amp;performance.pdf" TargetMode="External" /><Relationship Id="rId622" Type="http://schemas.openxmlformats.org/officeDocument/2006/relationships/hyperlink" Target="http://www.metro.net/projects_studies/wilshire/images/corridor_wilshire_project_map.pdf" TargetMode="External" /><Relationship Id="rId623" Type="http://schemas.openxmlformats.org/officeDocument/2006/relationships/hyperlink" Target="http://www.transitchicago.com/redeis/default.aspx" TargetMode="External" /><Relationship Id="rId624" Type="http://schemas.openxmlformats.org/officeDocument/2006/relationships/hyperlink" Target="http://www.transitchicago.com/orangeeis/default.aspx" TargetMode="External" /><Relationship Id="rId625" Type="http://schemas.openxmlformats.org/officeDocument/2006/relationships/hyperlink" Target="http://www.transitchicago.com/yelloweis/default.aspx" TargetMode="External" /><Relationship Id="rId626" Type="http://schemas.openxmlformats.org/officeDocument/2006/relationships/hyperlink" Target="http://www.transitchicago.com/news_initiatives/planning/circle.aspx" TargetMode="External" /><Relationship Id="rId627" Type="http://schemas.openxmlformats.org/officeDocument/2006/relationships/hyperlink" Target="http://www.transitchicago.com/assets/1/planning/Red_Line_Extension_UPRR_LPA.pdf" TargetMode="External" /><Relationship Id="rId628" Type="http://schemas.openxmlformats.org/officeDocument/2006/relationships/hyperlink" Target="http://www.transitchicago.com/assets/1/planning/Red_Line_Extension_Locally_Preferred_Alternative_Report.pdf" TargetMode="External" /><Relationship Id="rId629" Type="http://schemas.openxmlformats.org/officeDocument/2006/relationships/hyperlink" Target="http://www.transitchicago.com/assets/1/planning/Red_Line_Extension_Locally_Preferred_Alternative_Report.pdf" TargetMode="External" /><Relationship Id="rId630" Type="http://schemas.openxmlformats.org/officeDocument/2006/relationships/hyperlink" Target="http://www.transitchicago.com/assets/1/planning/Red_Line_Extension_Locally_Preferred_Alternative_Report.pdf" TargetMode="External" /><Relationship Id="rId631" Type="http://schemas.openxmlformats.org/officeDocument/2006/relationships/hyperlink" Target="http://www.transitchicago.com/assets/1/planning/Orange_Line_Extension_Locally_Preferred_Alternative_Report.pdf" TargetMode="External" /><Relationship Id="rId632" Type="http://schemas.openxmlformats.org/officeDocument/2006/relationships/hyperlink" Target="http://www.transitchicago.com/assets/1/planning/Orange_Line_Extension_Locally_Preferred_Alternative_Report.pdf" TargetMode="External" /><Relationship Id="rId633" Type="http://schemas.openxmlformats.org/officeDocument/2006/relationships/hyperlink" Target="http://metraconnects.metrarail.com/upnw.php" TargetMode="External" /><Relationship Id="rId634" Type="http://schemas.openxmlformats.org/officeDocument/2006/relationships/hyperlink" Target="http://metraconnects.metrarail.com/star.php" TargetMode="External" /><Relationship Id="rId635" Type="http://schemas.openxmlformats.org/officeDocument/2006/relationships/hyperlink" Target="http://metraconnects.metrarail.com/ses.php" TargetMode="External" /><Relationship Id="rId636" Type="http://schemas.openxmlformats.org/officeDocument/2006/relationships/hyperlink" Target="http://www.transitchicago.com/assets/1/planning/Yellow_Line_Extension_Locally_Preferred_Alternative_Report.pdf" TargetMode="External" /><Relationship Id="rId637" Type="http://schemas.openxmlformats.org/officeDocument/2006/relationships/hyperlink" Target="http://www.transitchicago.com/assets/1/planning/Yellow_Line_Extension_LPA.pdf" TargetMode="External" /><Relationship Id="rId638" Type="http://schemas.openxmlformats.org/officeDocument/2006/relationships/hyperlink" Target="http://www.transitchicago.com/assets/1/planning/Orange_Line_Extension_LPA.pdf" TargetMode="External" /><Relationship Id="rId639" Type="http://schemas.openxmlformats.org/officeDocument/2006/relationships/hyperlink" Target="http://www.transitchicago.com/asset.aspx?AssetId=2833" TargetMode="External" /><Relationship Id="rId640" Type="http://schemas.openxmlformats.org/officeDocument/2006/relationships/hyperlink" Target="http://www.transitchicago.com/assets/1/planning/Yellow_Line_Extension_Locally_Preferred_Alternative_Report.pdf" TargetMode="External" /><Relationship Id="rId641" Type="http://schemas.openxmlformats.org/officeDocument/2006/relationships/hyperlink" Target="http://www.transitchicago.com/assets/1/planning/Yellow_Line_Extension_Locally_Preferred_Alternative_Report.pdf" TargetMode="External" /><Relationship Id="rId642" Type="http://schemas.openxmlformats.org/officeDocument/2006/relationships/hyperlink" Target="http://metraconnects.metrarail.com/pdf/star_map.pdf" TargetMode="External" /><Relationship Id="rId643" Type="http://schemas.openxmlformats.org/officeDocument/2006/relationships/hyperlink" Target="http://metraconnects.metrarail.com/pdf/ses_map09012010.pdf" TargetMode="External" /><Relationship Id="rId644" Type="http://schemas.openxmlformats.org/officeDocument/2006/relationships/hyperlink" Target="http://metraconnects.metrarail.com/pdf/upnw_map.pdf" TargetMode="External" /><Relationship Id="rId645" Type="http://schemas.openxmlformats.org/officeDocument/2006/relationships/hyperlink" Target="http://www.rtams.org/rtams/rtpProject.jsp?id=7" TargetMode="External" /><Relationship Id="rId646" Type="http://schemas.openxmlformats.org/officeDocument/2006/relationships/hyperlink" Target="http://www.transitchicago.com/asset.aspx?AssetId=3665" TargetMode="External" /><Relationship Id="rId647" Type="http://schemas.openxmlformats.org/officeDocument/2006/relationships/hyperlink" Target="http://www.transitchicago.com/asset.aspx?AssetId=3665" TargetMode="External" /><Relationship Id="rId648" Type="http://schemas.openxmlformats.org/officeDocument/2006/relationships/hyperlink" Target="http://www.transitchicago.com/asset.aspx?AssetId=3665" TargetMode="External" /><Relationship Id="rId649" Type="http://schemas.openxmlformats.org/officeDocument/2006/relationships/hyperlink" Target="http://www.cmap.illinois.gov/documents/20583/93d6cada-5f17-41ac-b521-71186b2af3e5" TargetMode="External" /><Relationship Id="rId650" Type="http://schemas.openxmlformats.org/officeDocument/2006/relationships/hyperlink" Target="http://www.cmap.illinois.gov/documents/20583/93d6cada-5f17-41ac-b521-71186b2af3e5" TargetMode="External" /><Relationship Id="rId651" Type="http://schemas.openxmlformats.org/officeDocument/2006/relationships/hyperlink" Target="http://www.cmap.illinois.gov/documents/20583/93d6cada-5f17-41ac-b521-71186b2af3e5" TargetMode="External" /><Relationship Id="rId652" Type="http://schemas.openxmlformats.org/officeDocument/2006/relationships/hyperlink" Target="http://www.cmap.illinois.gov/documents/20583/93d6cada-5f17-41ac-b521-71186b2af3e5" TargetMode="External" /><Relationship Id="rId653" Type="http://schemas.openxmlformats.org/officeDocument/2006/relationships/hyperlink" Target="http://www.thetransportpolitic.com/2009/07/08/chicago-transit-advocates-encourage-rapid-transit-conversion-of-metra-line/" TargetMode="External" /><Relationship Id="rId654" Type="http://schemas.openxmlformats.org/officeDocument/2006/relationships/hyperlink" Target="http://www.cmap.illinois.gov/documents/20583/93d6cada-5f17-41ac-b521-71186b2af3e5" TargetMode="External" /><Relationship Id="rId655" Type="http://schemas.openxmlformats.org/officeDocument/2006/relationships/hyperlink" Target="http://www.cmap.illinois.gov/documents/20583/93d6cada-5f17-41ac-b521-71186b2af3e5" TargetMode="External" /><Relationship Id="rId656" Type="http://schemas.openxmlformats.org/officeDocument/2006/relationships/hyperlink" Target="http://www.cmap.illinois.gov/documents/20583/93d6cada-5f17-41ac-b521-71186b2af3e5" TargetMode="External" /><Relationship Id="rId657" Type="http://schemas.openxmlformats.org/officeDocument/2006/relationships/hyperlink" Target="http://www.metrosolutions.org/go/doc/1068/112324/" TargetMode="External" /><Relationship Id="rId658" Type="http://schemas.openxmlformats.org/officeDocument/2006/relationships/hyperlink" Target="http://www.metrosolutions.org/go/doc/1068/112135/" TargetMode="External" /><Relationship Id="rId659" Type="http://schemas.openxmlformats.org/officeDocument/2006/relationships/hyperlink" Target="http://www.metrosolutions.org/go/doc/1068/112141/" TargetMode="External" /><Relationship Id="rId660" Type="http://schemas.openxmlformats.org/officeDocument/2006/relationships/hyperlink" Target="http://www.metrosolutions.org/go/doc/1068/112145/" TargetMode="External" /><Relationship Id="rId661" Type="http://schemas.openxmlformats.org/officeDocument/2006/relationships/hyperlink" Target="http://www.metrosolutions.org/go/doc/1068/112150/" TargetMode="External" /><Relationship Id="rId662" Type="http://schemas.openxmlformats.org/officeDocument/2006/relationships/hyperlink" Target="http://www.metrosolutions.org/go/doc/1068/261828" TargetMode="External" /><Relationship Id="rId663" Type="http://schemas.openxmlformats.org/officeDocument/2006/relationships/hyperlink" Target="http://www.metrosolutions.org/go/doc/1068/264342" TargetMode="External" /><Relationship Id="rId664" Type="http://schemas.openxmlformats.org/officeDocument/2006/relationships/hyperlink" Target="http://www.metrosolutions.org/clients/1068/305295.pdf" TargetMode="External" /><Relationship Id="rId665" Type="http://schemas.openxmlformats.org/officeDocument/2006/relationships/hyperlink" Target="http://www.metrosolutions.org/go/doc/1068/264344" TargetMode="External" /><Relationship Id="rId666" Type="http://schemas.openxmlformats.org/officeDocument/2006/relationships/hyperlink" Target="http://www.metrosolutions.org/go/doc/1068/264345" TargetMode="External" /><Relationship Id="rId667" Type="http://schemas.openxmlformats.org/officeDocument/2006/relationships/hyperlink" Target="http://www.metrosolutions.org/go/doc/1068/200807/" TargetMode="External" /><Relationship Id="rId668" Type="http://schemas.openxmlformats.org/officeDocument/2006/relationships/hyperlink" Target="http://www.metrosolutions.org/go/doc/1068/200807/" TargetMode="External" /><Relationship Id="rId669" Type="http://schemas.openxmlformats.org/officeDocument/2006/relationships/hyperlink" Target="http://www.ridemetro.org/AboutUs/Board/working_meetings/2010/presentations/111210/CapitalPrograms/Capital-Improvement-Programs-METRO-Rail-Expansion-Monthly-Report.pdf" TargetMode="External" /><Relationship Id="rId670" Type="http://schemas.openxmlformats.org/officeDocument/2006/relationships/hyperlink" Target="http://www.metrosolutions.org/clients/1068/366723.pdf" TargetMode="External" /><Relationship Id="rId671" Type="http://schemas.openxmlformats.org/officeDocument/2006/relationships/hyperlink" Target="http://www.metrosolutions.org/clients/1068/300987.pdf" TargetMode="External" /><Relationship Id="rId672" Type="http://schemas.openxmlformats.org/officeDocument/2006/relationships/hyperlink" Target="http://www.metrosolutions.org/clients/1068/300999.pdf" TargetMode="External" /><Relationship Id="rId673" Type="http://schemas.openxmlformats.org/officeDocument/2006/relationships/hyperlink" Target="http://www.metrosolutions.org/clients/1068/300999.pdf" TargetMode="External" /><Relationship Id="rId674" Type="http://schemas.openxmlformats.org/officeDocument/2006/relationships/hyperlink" Target="http://www.metrosolutions.org/clients/1068/368951.jpg" TargetMode="External" /><Relationship Id="rId675" Type="http://schemas.openxmlformats.org/officeDocument/2006/relationships/hyperlink" Target="http://www.hgaccommuterrail.com/docs/Final%20Report/CRC%20Executive%20Summary_Rev_09112008.pdf" TargetMode="External" /><Relationship Id="rId676" Type="http://schemas.openxmlformats.org/officeDocument/2006/relationships/hyperlink" Target="http://www.hgaccommuterrail.com/docs/Final%20Report/CRC%20Executive%20Summary_Rev_09112008.pdf" TargetMode="External" /><Relationship Id="rId677" Type="http://schemas.openxmlformats.org/officeDocument/2006/relationships/hyperlink" Target="http://www.hgaccommuterrail.com/docs/Final%20Report/CRC%20Executive%20Summary_Rev_09112008.pdf" TargetMode="External" /><Relationship Id="rId678" Type="http://schemas.openxmlformats.org/officeDocument/2006/relationships/hyperlink" Target="http://www.hgaccommuterrail.com/docs/Final%20Report/CRC%20Executive%20Summary_Rev_09112008.pdf" TargetMode="External" /><Relationship Id="rId679" Type="http://schemas.openxmlformats.org/officeDocument/2006/relationships/hyperlink" Target="http://www.hgaccommuterrail.com/docs/Final%20Report/CRC%20Executive%20Summary_Rev_09112008.pdf" TargetMode="External" /><Relationship Id="rId680" Type="http://schemas.openxmlformats.org/officeDocument/2006/relationships/hyperlink" Target="http://www.hgaccommuterrail.com/docs/Final%20Report/CRC%20Executive%20Summary_Rev_09112008.pdf" TargetMode="External" /><Relationship Id="rId681" Type="http://schemas.openxmlformats.org/officeDocument/2006/relationships/hyperlink" Target="http://www.hgaccommuterrail.com/docs/Final%20Report/CRC%20Executive%20Summary_Rev_09112008.pdf" TargetMode="External" /><Relationship Id="rId682" Type="http://schemas.openxmlformats.org/officeDocument/2006/relationships/hyperlink" Target="http://www.hgaccommuterrail.com/docs/Final%20Report/CRC%20Executive%20Summary_Rev_09112008.pdf" TargetMode="External" /><Relationship Id="rId683" Type="http://schemas.openxmlformats.org/officeDocument/2006/relationships/hyperlink" Target="http://www.hgaccommuterrail.com/docs/Final%20Report/CRC%20Executive%20Summary_Rev_09112008.pdf" TargetMode="External" /><Relationship Id="rId684" Type="http://schemas.openxmlformats.org/officeDocument/2006/relationships/hyperlink" Target="http://www.metrosolutions.org/go/doc/1068/261828" TargetMode="External" /><Relationship Id="rId685" Type="http://schemas.openxmlformats.org/officeDocument/2006/relationships/hyperlink" Target="http://www.masstransitmag.com/online/article.jsp?siteSection=3&amp;id=13327&amp;pageNum=1" TargetMode="External" /><Relationship Id="rId686" Type="http://schemas.openxmlformats.org/officeDocument/2006/relationships/hyperlink" Target="http://www.miamigov.com/MiamiStreetcar/pages/" TargetMode="External" /><Relationship Id="rId687" Type="http://schemas.openxmlformats.org/officeDocument/2006/relationships/hyperlink" Target="http://www.miamidade.gov/transit/news_reports.asp#ptp" TargetMode="External" /><Relationship Id="rId688" Type="http://schemas.openxmlformats.org/officeDocument/2006/relationships/hyperlink" Target="http://www.miamidade.gov/transit/news_reports.asp#ptp" TargetMode="External" /><Relationship Id="rId689" Type="http://schemas.openxmlformats.org/officeDocument/2006/relationships/hyperlink" Target="http://www.miamidade.gov/transit/news_reports.asp#ptp" TargetMode="External" /><Relationship Id="rId690" Type="http://schemas.openxmlformats.org/officeDocument/2006/relationships/hyperlink" Target="http://www.wavestreetcar.com/" TargetMode="External" /><Relationship Id="rId691" Type="http://schemas.openxmlformats.org/officeDocument/2006/relationships/hyperlink" Target="http://www.sfeccstudy.com/" TargetMode="External" /><Relationship Id="rId692" Type="http://schemas.openxmlformats.org/officeDocument/2006/relationships/hyperlink" Target="http://www.wavestreetcar.com/project_details" TargetMode="External" /><Relationship Id="rId693" Type="http://schemas.openxmlformats.org/officeDocument/2006/relationships/hyperlink" Target="http://www.wavestreetcar.com/funding_plan" TargetMode="External" /><Relationship Id="rId694" Type="http://schemas.openxmlformats.org/officeDocument/2006/relationships/hyperlink" Target="http://www.miamidade.gov/transit/library/pdfs/misc/tdp_may_2010.pdf" TargetMode="External" /><Relationship Id="rId695" Type="http://schemas.openxmlformats.org/officeDocument/2006/relationships/hyperlink" Target="http://www.miamidade.gov/transit/improve_airport_alignment.asp" TargetMode="External" /><Relationship Id="rId696" Type="http://schemas.openxmlformats.org/officeDocument/2006/relationships/hyperlink" Target="http://www.miamidade.gov/citt/RailMap.asp" TargetMode="External" /><Relationship Id="rId697" Type="http://schemas.openxmlformats.org/officeDocument/2006/relationships/hyperlink" Target="http://www.miamidade.gov/citt/RailMap.asp" TargetMode="External" /><Relationship Id="rId698" Type="http://schemas.openxmlformats.org/officeDocument/2006/relationships/hyperlink" Target="http://www.centralbrowardtransit.com/project_overview_updates.html" TargetMode="External" /><Relationship Id="rId699" Type="http://schemas.openxmlformats.org/officeDocument/2006/relationships/hyperlink" Target="http://www.centralbrowardtransit.com/index.php" TargetMode="External" /><Relationship Id="rId700" Type="http://schemas.openxmlformats.org/officeDocument/2006/relationships/hyperlink" Target="http://www.centralbrowardtransit.com/library/previous/2005/CBEWTA_FINAL_AA_Report_Sections_4_5_6.pdf" TargetMode="External" /><Relationship Id="rId701" Type="http://schemas.openxmlformats.org/officeDocument/2006/relationships/hyperlink" Target="http://www.sfrta.fl.gov/docs/planning/SFRTA%20Strategic%20Regional%20Transit%20Plan/2page_exec_summary.pdf" TargetMode="External" /><Relationship Id="rId702" Type="http://schemas.openxmlformats.org/officeDocument/2006/relationships/hyperlink" Target="http://www.sfrta.fl.gov/docs/DedicatedFunding/05_FactSheet_KendallExt.pdf" TargetMode="External" /><Relationship Id="rId703" Type="http://schemas.openxmlformats.org/officeDocument/2006/relationships/hyperlink" Target="http://www.sfrta.fl.gov/docs/planning/SFRTA%20Strategic%20Regional%20Transit%20Plan/2page_exec_summary.pdf" TargetMode="External" /><Relationship Id="rId704" Type="http://schemas.openxmlformats.org/officeDocument/2006/relationships/hyperlink" Target="http://www.sfrta.fl.gov/docs/planning/SFRTA%20Strategic%20Regional%20Transit%20Plan/2page_exec_summary.pdf" TargetMode="External" /><Relationship Id="rId705" Type="http://schemas.openxmlformats.org/officeDocument/2006/relationships/hyperlink" Target="http://www.sfrta.fl.gov/docs/planning/SFRTA%20Strategic%20Regional%20Transit%20Plan/2page_exec_summary.pdf" TargetMode="External" /><Relationship Id="rId706" Type="http://schemas.openxmlformats.org/officeDocument/2006/relationships/hyperlink" Target="http://www.theride.org/wally.asp" TargetMode="External" /><Relationship Id="rId707" Type="http://schemas.openxmlformats.org/officeDocument/2006/relationships/hyperlink" Target="http://www.woodwardlightrail.com/HomeNew.html" TargetMode="External" /><Relationship Id="rId708" Type="http://schemas.openxmlformats.org/officeDocument/2006/relationships/hyperlink" Target="http://www.semcog.org/AADD.aspx" TargetMode="External" /><Relationship Id="rId709" Type="http://schemas.openxmlformats.org/officeDocument/2006/relationships/hyperlink" Target="http://www.woodwardlightrail.com/f/Location_Map.pdf" TargetMode="External" /><Relationship Id="rId710" Type="http://schemas.openxmlformats.org/officeDocument/2006/relationships/hyperlink" Target="http://www.semcog.org/uploadedFiles/Programs_and_Projects/Transportation/Transit/Ann_Arbor_to_Detroit_Rail_Study/DetailedScreeningFinalReport_20070718.pdf" TargetMode="External" /><Relationship Id="rId711" Type="http://schemas.openxmlformats.org/officeDocument/2006/relationships/hyperlink" Target="http://www.semcog.org/Data/Apps/tranproj/project.report.cfm?type=RTP&amp;id=6583&amp;j_username=guest&amp;j_password=guest" TargetMode="External" /><Relationship Id="rId712" Type="http://schemas.openxmlformats.org/officeDocument/2006/relationships/hyperlink" Target="http://www.semcog.org/Data/Apps/tranproj/project.report.cfm?type=RTP&amp;id=6550&amp;j_username=guest&amp;j_password=guest" TargetMode="External" /><Relationship Id="rId713" Type="http://schemas.openxmlformats.org/officeDocument/2006/relationships/hyperlink" Target="http://www.semcog.org/Data/Apps/tranproj/project.report.cfm?type=RTP&amp;id=6580&amp;j_username=guest&amp;j_password=guest" TargetMode="External" /><Relationship Id="rId714" Type="http://schemas.openxmlformats.org/officeDocument/2006/relationships/hyperlink" Target="http://www.semcog.org/Data/Apps/tranproj/project.report.cfm?type=RTP&amp;id=6548&amp;j_username=guest&amp;j_password=guest" TargetMode="External" /><Relationship Id="rId715" Type="http://schemas.openxmlformats.org/officeDocument/2006/relationships/hyperlink" Target="http://www.semcog.org/AADD_AdditionalMaterials.aspx" TargetMode="External" /><Relationship Id="rId716" Type="http://schemas.openxmlformats.org/officeDocument/2006/relationships/hyperlink" Target="http://www.sandag.org/index.asp?projectid=250&amp;fuseaction=projects.detail" TargetMode="External" /><Relationship Id="rId717" Type="http://schemas.openxmlformats.org/officeDocument/2006/relationships/hyperlink" Target="http://www.sandag.org/index.asp?projectid=297&amp;fuseaction=projects.detail" TargetMode="External" /><Relationship Id="rId718" Type="http://schemas.openxmlformats.org/officeDocument/2006/relationships/hyperlink" Target="http://www.sandag.org/uploads/projectid/projectid_250_11588.pdf" TargetMode="External" /><Relationship Id="rId719" Type="http://schemas.openxmlformats.org/officeDocument/2006/relationships/hyperlink" Target="http://www.sandag.org/index.asp?projectid=368&amp;fuseaction=projects.detail" TargetMode="External" /><Relationship Id="rId720" Type="http://schemas.openxmlformats.org/officeDocument/2006/relationships/hyperlink" Target="http://www.sandag.org/index.asp?projectid=368&amp;fuseaction=projects.detail" TargetMode="External" /><Relationship Id="rId721" Type="http://schemas.openxmlformats.org/officeDocument/2006/relationships/hyperlink" Target="http://www.sandag.org/uploads/projectid/projectid_368_11580.pdf" TargetMode="External" /><Relationship Id="rId722" Type="http://schemas.openxmlformats.org/officeDocument/2006/relationships/hyperlink" Target="http://www.sandag.org/uploads/projectid/projectid_368_11580.pdf" TargetMode="External" /><Relationship Id="rId723" Type="http://schemas.openxmlformats.org/officeDocument/2006/relationships/hyperlink" Target="http://www.sandag.org/index.asp?projectid=368&amp;fuseaction=projects.detail" TargetMode="External" /><Relationship Id="rId724" Type="http://schemas.openxmlformats.org/officeDocument/2006/relationships/hyperlink" Target="http://www.sandag.org/index.asp?projectid=368&amp;fuseaction=projects.detail" TargetMode="External" /><Relationship Id="rId725" Type="http://schemas.openxmlformats.org/officeDocument/2006/relationships/hyperlink" Target="http://www.sandag.org/index.asp?projectid=368&amp;fuseaction=projects.detail" TargetMode="External" /><Relationship Id="rId726" Type="http://schemas.openxmlformats.org/officeDocument/2006/relationships/hyperlink" Target="http://www.sandag.org/index.asp?projectid=368&amp;fuseaction=projects.detail" TargetMode="External" /><Relationship Id="rId727" Type="http://schemas.openxmlformats.org/officeDocument/2006/relationships/hyperlink" Target="http://www.sandag.org/index.asp?projectid=368&amp;fuseaction=projects.detail" TargetMode="External" /><Relationship Id="rId728" Type="http://schemas.openxmlformats.org/officeDocument/2006/relationships/hyperlink" Target="http://www.sandag.org/index.asp?projectid=368&amp;fuseaction=projects.detail" TargetMode="External" /><Relationship Id="rId729" Type="http://schemas.openxmlformats.org/officeDocument/2006/relationships/hyperlink" Target="http://www.sandag.org/index.asp?projectid=368&amp;fuseaction=projects.detail" TargetMode="External" /><Relationship Id="rId730" Type="http://schemas.openxmlformats.org/officeDocument/2006/relationships/hyperlink" Target="http://www.sandag.org/index.asp?projectid=368&amp;fuseaction=projects.detail" TargetMode="External" /><Relationship Id="rId731" Type="http://schemas.openxmlformats.org/officeDocument/2006/relationships/hyperlink" Target="http://www.sandag.org/index.asp?projectid=368&amp;fuseaction=projects.detail" TargetMode="External" /><Relationship Id="rId732" Type="http://schemas.openxmlformats.org/officeDocument/2006/relationships/hyperlink" Target="http://www.sandag.org/uploads/projectid/projectid_368_11580.pdf" TargetMode="External" /><Relationship Id="rId733" Type="http://schemas.openxmlformats.org/officeDocument/2006/relationships/hyperlink" Target="http://www.sandag.org/uploads/projectid/projectid_368_11580.pdf" TargetMode="External" /><Relationship Id="rId734" Type="http://schemas.openxmlformats.org/officeDocument/2006/relationships/hyperlink" Target="http://www.sandag.org/uploads/projectid/projectid_368_11580.pdf" TargetMode="External" /><Relationship Id="rId735" Type="http://schemas.openxmlformats.org/officeDocument/2006/relationships/hyperlink" Target="http://www.sandag.org/uploads/projectid/projectid_368_11580.pdf" TargetMode="External" /><Relationship Id="rId736" Type="http://schemas.openxmlformats.org/officeDocument/2006/relationships/hyperlink" Target="http://www.sandag.org/uploads/projectid/projectid_368_11580.pdf" TargetMode="External" /><Relationship Id="rId737" Type="http://schemas.openxmlformats.org/officeDocument/2006/relationships/hyperlink" Target="http://www.sandag.org/uploads/projectid/projectid_368_11580.pdf" TargetMode="External" /><Relationship Id="rId738" Type="http://schemas.openxmlformats.org/officeDocument/2006/relationships/hyperlink" Target="http://www.sandag.org/uploads/projectid/projectid_368_11580.pdf" TargetMode="External" /><Relationship Id="rId739" Type="http://schemas.openxmlformats.org/officeDocument/2006/relationships/hyperlink" Target="http://www.sandag.org/uploads/projectid/projectid_368_11580.pdf" TargetMode="External" /><Relationship Id="rId740" Type="http://schemas.openxmlformats.org/officeDocument/2006/relationships/hyperlink" Target="http://www.sandag.org/uploads/projectid/projectid_368_11580.pdf" TargetMode="External" /><Relationship Id="rId741" Type="http://schemas.openxmlformats.org/officeDocument/2006/relationships/hyperlink" Target="http://www.sandag.org/uploads/projectid/projectid_368_11580.pdf" TargetMode="External" /><Relationship Id="rId742" Type="http://schemas.openxmlformats.org/officeDocument/2006/relationships/hyperlink" Target="http://www.sandag.org/index.asp?projectid=368&amp;fuseaction=projects.detail" TargetMode="External" /><Relationship Id="rId743" Type="http://schemas.openxmlformats.org/officeDocument/2006/relationships/hyperlink" Target="http://www.riderta.com/majorprojects/bluelineextension/" TargetMode="External" /><Relationship Id="rId744" Type="http://schemas.openxmlformats.org/officeDocument/2006/relationships/hyperlink" Target="http://www.riderta.com/pdf/transit2025/Transit_2025_March_2006_Final_ch4.pdf" TargetMode="External" /><Relationship Id="rId745" Type="http://schemas.openxmlformats.org/officeDocument/2006/relationships/hyperlink" Target="http://www.riderta.com/pdf/transit2025/Transit_2025_March_2006_Final_ch4.pdf" TargetMode="External" /><Relationship Id="rId746" Type="http://schemas.openxmlformats.org/officeDocument/2006/relationships/hyperlink" Target="http://www.riderta.com/pdf/transit2025/Transit_2025_Appendix_G.pdf" TargetMode="External" /><Relationship Id="rId747" Type="http://schemas.openxmlformats.org/officeDocument/2006/relationships/hyperlink" Target="http://www.spcregion.org/ECTS/" TargetMode="External" /><Relationship Id="rId748" Type="http://schemas.openxmlformats.org/officeDocument/2006/relationships/hyperlink" Target="http://www.spcregion.org/ECTS/" TargetMode="External" /><Relationship Id="rId749" Type="http://schemas.openxmlformats.org/officeDocument/2006/relationships/hyperlink" Target="http://www.spcregion.org/trans_trans.shtml" TargetMode="External" /><Relationship Id="rId750" Type="http://schemas.openxmlformats.org/officeDocument/2006/relationships/hyperlink" Target="http://www.pittsburgh-oaklandconnector.com/" TargetMode="External" /><Relationship Id="rId751" Type="http://schemas.openxmlformats.org/officeDocument/2006/relationships/hyperlink" Target="http://www.pittsburgh-oaklandconnector.com/view.html?document=29" TargetMode="External" /><Relationship Id="rId752" Type="http://schemas.openxmlformats.org/officeDocument/2006/relationships/hyperlink" Target="http://www.portauthority.org/PAAC/tabid/281/Default.aspx" TargetMode="External" /><Relationship Id="rId753" Type="http://schemas.openxmlformats.org/officeDocument/2006/relationships/hyperlink" Target="http://www.portauthority.org/paac/portals/capital/NorthShore/NSCProjectMap.pdf" TargetMode="External" /><Relationship Id="rId754" Type="http://schemas.openxmlformats.org/officeDocument/2006/relationships/hyperlink" Target="http://www.spcregion.org/ECTS" TargetMode="External" /><Relationship Id="rId755" Type="http://schemas.openxmlformats.org/officeDocument/2006/relationships/hyperlink" Target="http://www.spcregion.org/pdf/transstudies/WestmorelandTransitStudy.pdf" TargetMode="External" /><Relationship Id="rId756" Type="http://schemas.openxmlformats.org/officeDocument/2006/relationships/hyperlink" Target="http://www.spcregion.org/pdf/transstudies/WestmorelandTransitStudy.pdf" TargetMode="External" /><Relationship Id="rId757" Type="http://schemas.openxmlformats.org/officeDocument/2006/relationships/hyperlink" Target="http://www.spcregion.org/ECTS/pdf/ta-final/ECTS-TA%20Final%20Report.pdf" TargetMode="External" /><Relationship Id="rId758" Type="http://schemas.openxmlformats.org/officeDocument/2006/relationships/hyperlink" Target="http://www.spcregion.org/ECTS/pdf/ta-final/ECTS-TA%20Final%20Report.pdf" TargetMode="External" /><Relationship Id="rId759" Type="http://schemas.openxmlformats.org/officeDocument/2006/relationships/hyperlink" Target="http://www.spcregion.org/ECTS/pdf/ta-final/ECTS-TA%20Final%20Report.pdf" TargetMode="External" /><Relationship Id="rId760" Type="http://schemas.openxmlformats.org/officeDocument/2006/relationships/hyperlink" Target="http://www.spcregion.org/ECTS/pdf/ta-final/ECTS-TA%20Final%20Report.pdf" TargetMode="External" /><Relationship Id="rId761" Type="http://schemas.openxmlformats.org/officeDocument/2006/relationships/hyperlink" Target="http://www.spcregion.org/pdf/transstudies/airportmm_final.pdf" TargetMode="External" /><Relationship Id="rId762" Type="http://schemas.openxmlformats.org/officeDocument/2006/relationships/hyperlink" Target="http://www.spcregion.org/trans_trans.shtml" TargetMode="External" /><Relationship Id="rId763" Type="http://schemas.openxmlformats.org/officeDocument/2006/relationships/hyperlink" Target="http://www.pittsburgh-oaklandconnector.com/view.html?document=30" TargetMode="External" /><Relationship Id="rId764" Type="http://schemas.openxmlformats.org/officeDocument/2006/relationships/hyperlink" Target="http://www.pittsburgh-oaklandconnector.com/" TargetMode="External" /><Relationship Id="rId765" Type="http://schemas.openxmlformats.org/officeDocument/2006/relationships/hyperlink" Target="http://www.thejo.com/resources/MetcalfShawneeStudy.shtml" TargetMode="External" /><Relationship Id="rId766" Type="http://schemas.openxmlformats.org/officeDocument/2006/relationships/hyperlink" Target="http://www.kcata.org/light_rail_max/kansas_ctiy_streetcar_concept/" TargetMode="External" /><Relationship Id="rId767" Type="http://schemas.openxmlformats.org/officeDocument/2006/relationships/hyperlink" Target="http://www.marc.org/TIGER/metcalfshawnee.asp" TargetMode="External" /><Relationship Id="rId768" Type="http://schemas.openxmlformats.org/officeDocument/2006/relationships/hyperlink" Target="http://www.thejo.com/pdf/resources/MSMP_Planning_Study.pdf" TargetMode="External" /><Relationship Id="rId769" Type="http://schemas.openxmlformats.org/officeDocument/2006/relationships/hyperlink" Target="http://www.thejo.com/pdf/resources/MSMP_Planning_Study.pdf" TargetMode="External" /><Relationship Id="rId770" Type="http://schemas.openxmlformats.org/officeDocument/2006/relationships/hyperlink" Target="http://www.kcata.org/images/uploads/StateBRTMap.gif" TargetMode="External" /><Relationship Id="rId771" Type="http://schemas.openxmlformats.org/officeDocument/2006/relationships/hyperlink" Target="http://www.kcsmartmoves.org/pdf/Implementation_UrbanCorridors_FINALREPORT.pdf" TargetMode="External" /><Relationship Id="rId772" Type="http://schemas.openxmlformats.org/officeDocument/2006/relationships/hyperlink" Target="http://www.kcsmartmoves.org/pdf/Implementation_UrbanCorridors_FINALREPORT.pdf" TargetMode="External" /><Relationship Id="rId773" Type="http://schemas.openxmlformats.org/officeDocument/2006/relationships/hyperlink" Target="http://www.kcsmartmoves.org/pdf/Implementation_UrbanCorridors_FINALREPORT.pdf" TargetMode="External" /><Relationship Id="rId774" Type="http://schemas.openxmlformats.org/officeDocument/2006/relationships/hyperlink" Target="http://www.kcsmartmoves.org/pdf/Implementation_UrbanCorridors_FINALREPORT.pdf" TargetMode="External" /><Relationship Id="rId775" Type="http://schemas.openxmlformats.org/officeDocument/2006/relationships/hyperlink" Target="http://www.kcsmartmoves.org/pdf/Implementation_UrbanCorridors_FINALREPORT.pdf" TargetMode="External" /><Relationship Id="rId776" Type="http://schemas.openxmlformats.org/officeDocument/2006/relationships/hyperlink" Target="http://www.kcsmartmoves.org/pdf/Implementation_UrbanCorridors_FINALREPORT.pdf" TargetMode="External" /><Relationship Id="rId777" Type="http://schemas.openxmlformats.org/officeDocument/2006/relationships/hyperlink" Target="http://www.kcsmartmoves.org/pdf/Implementation_UrbanCorridors_FINALREPORT.pdf" TargetMode="External" /><Relationship Id="rId778" Type="http://schemas.openxmlformats.org/officeDocument/2006/relationships/hyperlink" Target="http://www.kcsmartmoves.org/pdf/Implementation_UrbanCorridors_FINALREPORT.pdf" TargetMode="External" /><Relationship Id="rId779" Type="http://schemas.openxmlformats.org/officeDocument/2006/relationships/hyperlink" Target="http://www.kcata.org/light_rail_max/kansas_ctiy_streetcar_concept/" TargetMode="External" /><Relationship Id="rId780" Type="http://schemas.openxmlformats.org/officeDocument/2006/relationships/hyperlink" Target="http://www.marc.org/2040/documents/draftplan/5.0_PublicTransportation.pdf" TargetMode="External" /><Relationship Id="rId781" Type="http://schemas.openxmlformats.org/officeDocument/2006/relationships/hyperlink" Target="http://www.kcsmartmoves.org/pdf/Implementation_CommuterCorridors_DRAFTREPORT_10-26-10.pdf" TargetMode="External" /><Relationship Id="rId782" Type="http://schemas.openxmlformats.org/officeDocument/2006/relationships/hyperlink" Target="http://www.kcsmartmoves.org/pdf/Implementation_CommuterCorridors_DRAFTREPORT_10-26-10.pdf" TargetMode="External" /><Relationship Id="rId783" Type="http://schemas.openxmlformats.org/officeDocument/2006/relationships/hyperlink" Target="http://www.marc.org/2040/documents/draftplan/5.0_PublicTransportation.pdf" TargetMode="External" /><Relationship Id="rId784" Type="http://schemas.openxmlformats.org/officeDocument/2006/relationships/hyperlink" Target="http://www.viabrt.net/Content/FredRoadRoute.aspx" TargetMode="External" /><Relationship Id="rId785" Type="http://schemas.openxmlformats.org/officeDocument/2006/relationships/hyperlink" Target="http://www.smartwaysa.com/ModernStreetcar/SCStudy.aspx" TargetMode="External" /><Relationship Id="rId786" Type="http://schemas.openxmlformats.org/officeDocument/2006/relationships/hyperlink" Target="http://www.smartwaysa.com/ModernStreetcar/SCStudy.aspx" TargetMode="External" /><Relationship Id="rId787" Type="http://schemas.openxmlformats.org/officeDocument/2006/relationships/hyperlink" Target="http://www.viabrt.net/Images/BRTMapLarge.jpg" TargetMode="External" /><Relationship Id="rId788" Type="http://schemas.openxmlformats.org/officeDocument/2006/relationships/hyperlink" Target="http://www.smartwaysa.com/Documents/SCStudy/07%20Supportive%20Transit%20Development.pdf" TargetMode="External" /><Relationship Id="rId789" Type="http://schemas.openxmlformats.org/officeDocument/2006/relationships/hyperlink" Target="http://www.smartwaysa.com/Documents/SCStudy/07%20Supportive%20Transit%20Development.pdf" TargetMode="External" /><Relationship Id="rId790" Type="http://schemas.openxmlformats.org/officeDocument/2006/relationships/hyperlink" Target="http://www.smartwaysa.com/Documents/SCStudy/07%20Supportive%20Transit%20Development.pdf" TargetMode="External" /><Relationship Id="rId791" Type="http://schemas.openxmlformats.org/officeDocument/2006/relationships/hyperlink" Target="http://www.smartwaysa.com/Documents/SCStudy/07%20Supportive%20Transit%20Development.pdf" TargetMode="External" /><Relationship Id="rId792" Type="http://schemas.openxmlformats.org/officeDocument/2006/relationships/hyperlink" Target="http://www.smartwaysa.com/Documents/ModernStreetcar/Map%20-%20Proposed%20East-West%20Streetcar%20Alignment.pdf" TargetMode="External" /><Relationship Id="rId793" Type="http://schemas.openxmlformats.org/officeDocument/2006/relationships/hyperlink" Target="http://www.smartwaysa.com/Documents/ModernStreetcar/Map%20-%20Proposed%20North-South%20Streetcar%20Alignment.pdf" TargetMode="External" /><Relationship Id="rId794" Type="http://schemas.openxmlformats.org/officeDocument/2006/relationships/hyperlink" Target="http://milwaukeestreetcar.com/index.php" TargetMode="External" /><Relationship Id="rId795" Type="http://schemas.openxmlformats.org/officeDocument/2006/relationships/hyperlink" Target="http://milwaukeestreetcar.com/index.php" TargetMode="External" /><Relationship Id="rId796" Type="http://schemas.openxmlformats.org/officeDocument/2006/relationships/hyperlink" Target="http://maps.sewrpc.org/KRMonline/" TargetMode="External" /><Relationship Id="rId797" Type="http://schemas.openxmlformats.org/officeDocument/2006/relationships/hyperlink" Target="http://milwaukeestreetcar.com/route.php" TargetMode="External" /><Relationship Id="rId798" Type="http://schemas.openxmlformats.org/officeDocument/2006/relationships/hyperlink" Target="http://milwaukeestreetcar.com/route.php" TargetMode="External" /><Relationship Id="rId799" Type="http://schemas.openxmlformats.org/officeDocument/2006/relationships/hyperlink" Target="http://www.milwaukeeconnector.com/pdf/The_Milwaukee_Streetcar_Exec_Summary.pdf" TargetMode="External" /><Relationship Id="rId800" Type="http://schemas.openxmlformats.org/officeDocument/2006/relationships/hyperlink" Target="http://www.milwaukeeconnector.com/pdf/The_Milwaukee_Streetcar_Exec_Summary.pdf" TargetMode="External" /><Relationship Id="rId801" Type="http://schemas.openxmlformats.org/officeDocument/2006/relationships/hyperlink" Target="http://www.milwaukeeconnector.com/pdf/The_Milwaukee_Streetcar_Exec_Summary.pdf" TargetMode="External" /><Relationship Id="rId802" Type="http://schemas.openxmlformats.org/officeDocument/2006/relationships/hyperlink" Target="http://www.milwaukeeconnector.com/pdf/The_Milwaukee_Streetcar_Exec_Summary.pdf" TargetMode="External" /><Relationship Id="rId803" Type="http://schemas.openxmlformats.org/officeDocument/2006/relationships/hyperlink" Target="http://www.milwaukeeconnector.com/pdf/The_Milwaukee_Streetcar_Exec_Summary.pdf" TargetMode="External" /><Relationship Id="rId804" Type="http://schemas.openxmlformats.org/officeDocument/2006/relationships/hyperlink" Target="http://www.milwaukeeconnector.com/pdf/The_Milwaukee_Streetcar_Exec_Summary.pdf" TargetMode="External" /><Relationship Id="rId805" Type="http://schemas.openxmlformats.org/officeDocument/2006/relationships/hyperlink" Target="http://maps.sewrpc.org/KRMonline/pdf/152212v1-SERTA-FullFinalNewStartsApplication-06-24-10.pdf" TargetMode="External" /><Relationship Id="rId806" Type="http://schemas.openxmlformats.org/officeDocument/2006/relationships/hyperlink" Target="http://maps.sewrpc.org/KRMonline/pdf/152212v1-SERTA-FullFinalNewStartsApplication-06-24-10.pdf" TargetMode="External" /><Relationship Id="rId807" Type="http://schemas.openxmlformats.org/officeDocument/2006/relationships/hyperlink" Target="http://maps.sewrpc.org/KRMonline/pdf/152212v1-SERTA-FullFinalNewStartsApplication-06-24-10.pdf" TargetMode="External" /><Relationship Id="rId808" Type="http://schemas.openxmlformats.org/officeDocument/2006/relationships/hyperlink" Target="http://maps.sewrpc.org/KRMonline/pdf/152212v1-SERTA-FullFinalNewStartsApplication-06-24-10.pdf" TargetMode="External" /><Relationship Id="rId809" Type="http://schemas.openxmlformats.org/officeDocument/2006/relationships/hyperlink" Target="http://www.ridetarc.org/EditorUpload/2008%20TARC%20Long%20Range%20Plan%20final%20small.pdf" TargetMode="External" /><Relationship Id="rId810" Type="http://schemas.openxmlformats.org/officeDocument/2006/relationships/hyperlink" Target="http://www.kipda.org/Transportation/MPO/LRP.aspx" TargetMode="External" /><Relationship Id="rId811" Type="http://schemas.openxmlformats.org/officeDocument/2006/relationships/hyperlink" Target="http://www.ridetarc.org/EditorUpload/2008%20TARC%20Long%20Range%20Plan%20final%20small.pdf" TargetMode="External" /><Relationship Id="rId812" Type="http://schemas.openxmlformats.org/officeDocument/2006/relationships/hyperlink" Target="http://www.jtafla.com/JTAFuturePlans/Bus/Default.aspx?page=Downtown%20Phase%20I&amp;pid=14" TargetMode="External" /><Relationship Id="rId813" Type="http://schemas.openxmlformats.org/officeDocument/2006/relationships/hyperlink" Target="http://www.jtafla.com/JTAFuturePlans/Bus/Default.aspx?page=North%20Corridor%20Study&amp;pid=18" TargetMode="External" /><Relationship Id="rId814" Type="http://schemas.openxmlformats.org/officeDocument/2006/relationships/hyperlink" Target="http://www.jtafla.com/JTAFuturePlans/Bus/Default.aspx?page=Southeast%20Corridor%20Study&amp;pid=60" TargetMode="External" /><Relationship Id="rId815" Type="http://schemas.openxmlformats.org/officeDocument/2006/relationships/hyperlink" Target="http://www.jtafla.com/JTAfutureplans/Streetcars/" TargetMode="External" /><Relationship Id="rId816" Type="http://schemas.openxmlformats.org/officeDocument/2006/relationships/hyperlink" Target="http://www.jtafla.com/JTAFuturePlans/Rail/Default.aspx?page=Feasibility%20Study&amp;pid=26" TargetMode="External" /><Relationship Id="rId817" Type="http://schemas.openxmlformats.org/officeDocument/2006/relationships/hyperlink" Target="http://www.jtafla.com/JTAFuturePlans/Rail/Default.aspx?page=Feasibility%20Study&amp;pid=26" TargetMode="External" /><Relationship Id="rId818" Type="http://schemas.openxmlformats.org/officeDocument/2006/relationships/hyperlink" Target="http://www.jtafla.com/JTAFuturePlans/Rail/Default.aspx?page=Feasibility%20Study&amp;pid=26" TargetMode="External" /><Relationship Id="rId819" Type="http://schemas.openxmlformats.org/officeDocument/2006/relationships/hyperlink" Target="http://www.jtafla.com/JTAFuturePlans/(X(1)A(Gt5twnboywEkAAAAMmIwYzRkMDAtZjYzZS00ZjBmLWE1NDgtYzQxZDc2OTU0MzRm4EkzIsuO12ZoSDSRAH2qEAdv4OQ1)S(bilst4qvncarse55zffbyp23))/Media/Images/JTA%20Candidate%20Rail%20Corridors%20map.jpg" TargetMode="External" /><Relationship Id="rId820" Type="http://schemas.openxmlformats.org/officeDocument/2006/relationships/hyperlink" Target="http://www.jtafla.com/JTAFuturePlans/(X(1)A(Gt5twnboywEkAAAAMmIwYzRkMDAtZjYzZS00ZjBmLWE1NDgtYzQxZDc2OTU0MzRm4EkzIsuO12ZoSDSRAH2qEAdv4OQ1)S(bilst4qvncarse55zffbyp23))/Media/Images/JTA%20Candidate%20Rail%20Corridors%20map.jpg" TargetMode="External" /><Relationship Id="rId821"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2"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3"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4"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5"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6" Type="http://schemas.openxmlformats.org/officeDocument/2006/relationships/hyperlink" Target="http://www.jtafla.com/JTAFuturePlans/(X(1)A(Gt5twnboywEkAAAAMmIwYzRkMDAtZjYzZS00ZjBmLWE1NDgtYzQxZDc2OTU0MzRm4EkzIsuO12ZoSDSRAH2qEAdv4OQ1)S(bilst4qvncarse55zffbyp23))/Media/PDF/JTA%20-%20NE%20Florida%20Commuter%20Rail%20Feasibility%20Study%20-%20FINAL%20Re" TargetMode="External" /><Relationship Id="rId827" Type="http://schemas.openxmlformats.org/officeDocument/2006/relationships/hyperlink" Target="http://www.jtafla.com/JTAFuturePlans/Media/PDF/Jacksonville%20RTS%20Ph%201%20EA%20&amp;%20FONSI.pdf" TargetMode="External" /><Relationship Id="rId828" Type="http://schemas.openxmlformats.org/officeDocument/2006/relationships/hyperlink" Target="http://www.jtafla.com/JTAFuturePlans/Media/Images/North%20Corridor%20Map.jpg" TargetMode="External" /><Relationship Id="rId829" Type="http://schemas.openxmlformats.org/officeDocument/2006/relationships/hyperlink" Target="http://www.fta.dot.gov/documents/FL_Jacksonville_PE_NS_2008.dochttp:/www.fta.dot.gov/documents/FL_Jacksonville_PE_NS_2008.doc" TargetMode="External" /><Relationship Id="rId830" Type="http://schemas.openxmlformats.org/officeDocument/2006/relationships/hyperlink" Target="http://www.fta.dot.gov/documents/FL_Jacksonville_PE_NS_2008.dochttp:/www.fta.dot.gov/documents/FL_Jacksonville_PE_NS_2008.doc" TargetMode="External" /><Relationship Id="rId831" Type="http://schemas.openxmlformats.org/officeDocument/2006/relationships/hyperlink" Target="http://www.jtafla.com/JTAFuturePlans/Media/PDF/SECorridor_LocationMap%20update.pdf" TargetMode="External" /><Relationship Id="rId832" Type="http://schemas.openxmlformats.org/officeDocument/2006/relationships/hyperlink" Target="http://www.jtafla.com/JTAFuturePlans/Media/PDF/StreetCarPrefeasibilitystudy.pdf" TargetMode="External" /><Relationship Id="rId833" Type="http://schemas.openxmlformats.org/officeDocument/2006/relationships/hyperlink" Target="http://www.fta.dot.gov/documents/110_CT_New_Britain-Hartford_Busway_FD_Profile.pdf" TargetMode="External" /><Relationship Id="rId834" Type="http://schemas.openxmlformats.org/officeDocument/2006/relationships/hyperlink" Target="http://www.crcog.org/transportation/transit/griffin.html" TargetMode="External" /><Relationship Id="rId835" Type="http://schemas.openxmlformats.org/officeDocument/2006/relationships/hyperlink" Target="http://www.ctbusway.com/" TargetMode="External" /><Relationship Id="rId836" Type="http://schemas.openxmlformats.org/officeDocument/2006/relationships/hyperlink" Target="http://www.crcog.org/transportation/transit/nhhs.html" TargetMode="External" /><Relationship Id="rId837" Type="http://schemas.openxmlformats.org/officeDocument/2006/relationships/hyperlink" Target="http://www.ctrapidtransit.com/" TargetMode="External" /><Relationship Id="rId838" Type="http://schemas.openxmlformats.org/officeDocument/2006/relationships/hyperlink" Target="http://www.ctbusway.com/man/" TargetMode="External" /><Relationship Id="rId839" Type="http://schemas.openxmlformats.org/officeDocument/2006/relationships/hyperlink" Target="http://www.fta.dot.gov/documents/110_CT_New_Britain-Hartford_Busway_FD_Profile.pdf" TargetMode="External" /><Relationship Id="rId840" Type="http://schemas.openxmlformats.org/officeDocument/2006/relationships/hyperlink" Target="http://www.fta.dot.gov/documents/110_CT_New_Britain-Hartford_Busway_FD_Profile.pdf" TargetMode="External" /><Relationship Id="rId841" Type="http://schemas.openxmlformats.org/officeDocument/2006/relationships/hyperlink" Target="http://www.crcog.org/publications/TransportationDocs/RTP2007/8-Financial.pdf" TargetMode="External" /><Relationship Id="rId842" Type="http://schemas.openxmlformats.org/officeDocument/2006/relationships/hyperlink" Target="http://www.crcog.org/publications/TransportationDocs/RTP2007/8-Financial.pdf" TargetMode="External" /><Relationship Id="rId843" Type="http://schemas.openxmlformats.org/officeDocument/2006/relationships/hyperlink" Target="http://www.crcog.org/publications/TransportationDocs/RTP2007/8-Financial.pdf" TargetMode="External" /><Relationship Id="rId844" Type="http://schemas.openxmlformats.org/officeDocument/2006/relationships/hyperlink" Target="http://www.crcog.org/publications/TransportationDocs/RTP2007/8-Financial.pdf" TargetMode="External" /><Relationship Id="rId845" Type="http://schemas.openxmlformats.org/officeDocument/2006/relationships/hyperlink" Target="http://www.crcog.org/transportation/current_stud/northwest.html" TargetMode="External" /><Relationship Id="rId846" Type="http://schemas.openxmlformats.org/officeDocument/2006/relationships/hyperlink" Target="http://www.crcog.org/publications/TransportationDocs/Griffin200404026exec_sum.pdf" TargetMode="External" /><Relationship Id="rId847" Type="http://schemas.openxmlformats.org/officeDocument/2006/relationships/hyperlink" Target="http://www.crcog.org/transportation/transit/transit.html" TargetMode="External" /><Relationship Id="rId848" Type="http://schemas.openxmlformats.org/officeDocument/2006/relationships/hyperlink" Target="http://www.okc.gov/maps3/modernstreetcar.html" TargetMode="External" /><Relationship Id="rId849" Type="http://schemas.openxmlformats.org/officeDocument/2006/relationships/hyperlink" Target="http://www.gometro.org/fgp" TargetMode="External" /><Relationship Id="rId850" Type="http://schemas.openxmlformats.org/officeDocument/2006/relationships/hyperlink" Target="http://www.gometro.org/fgp" TargetMode="External" /><Relationship Id="rId851" Type="http://schemas.openxmlformats.org/officeDocument/2006/relationships/hyperlink" Target="http://www.gometro.org/fgp" TargetMode="External" /><Relationship Id="rId852" Type="http://schemas.openxmlformats.org/officeDocument/2006/relationships/hyperlink" Target="http://www.gometro.org/fgp" TargetMode="External" /><Relationship Id="rId853" Type="http://schemas.openxmlformats.org/officeDocument/2006/relationships/hyperlink" Target="http://www.gometro.org/fgp" TargetMode="External" /><Relationship Id="rId854" Type="http://schemas.openxmlformats.org/officeDocument/2006/relationships/hyperlink" Target="http://www.gometro.org/fgp" TargetMode="External" /><Relationship Id="rId855" Type="http://schemas.openxmlformats.org/officeDocument/2006/relationships/hyperlink" Target="http://www.gometro.org/fgp" TargetMode="External" /><Relationship Id="rId856" Type="http://schemas.openxmlformats.org/officeDocument/2006/relationships/hyperlink" Target="http://www.gometro.org/fgp" TargetMode="External" /><Relationship Id="rId857" Type="http://schemas.openxmlformats.org/officeDocument/2006/relationships/hyperlink" Target="http://www.gometro.org/fgp" TargetMode="External" /><Relationship Id="rId858" Type="http://schemas.openxmlformats.org/officeDocument/2006/relationships/hyperlink" Target="http://www.gometro.org/fgp" TargetMode="External" /><Relationship Id="rId859" Type="http://schemas.openxmlformats.org/officeDocument/2006/relationships/hyperlink" Target="http://www.gometro.org/fgp" TargetMode="External" /><Relationship Id="rId860" Type="http://schemas.openxmlformats.org/officeDocument/2006/relationships/hyperlink" Target="http://www.gometro.org/fgp" TargetMode="External" /><Relationship Id="rId861" Type="http://schemas.openxmlformats.org/officeDocument/2006/relationships/hyperlink" Target="http://www.gometro.org/fgp" TargetMode="External" /><Relationship Id="rId862" Type="http://schemas.openxmlformats.org/officeDocument/2006/relationships/hyperlink" Target="http://www.gometro.org/fgp" TargetMode="External" /><Relationship Id="rId863" Type="http://schemas.openxmlformats.org/officeDocument/2006/relationships/hyperlink" Target="http://www.gometro.org/fgp" TargetMode="External" /><Relationship Id="rId864" Type="http://schemas.openxmlformats.org/officeDocument/2006/relationships/hyperlink" Target="http://www.gometro.org/fgp" TargetMode="External" /><Relationship Id="rId865" Type="http://schemas.openxmlformats.org/officeDocument/2006/relationships/hyperlink" Target="http://www.gometro.org/fgp" TargetMode="External" /><Relationship Id="rId866" Type="http://schemas.openxmlformats.org/officeDocument/2006/relationships/hyperlink" Target="http://www.gometro.org/fgp" TargetMode="External" /><Relationship Id="rId867" Type="http://schemas.openxmlformats.org/officeDocument/2006/relationships/hyperlink" Target="http://www.gometro.org/fgp" TargetMode="External" /><Relationship Id="rId868" Type="http://schemas.openxmlformats.org/officeDocument/2006/relationships/hyperlink" Target="http://www.richmondregional.org/Publications/Reports_and_Documents/LRTP%202031%20Update%208-14-2008/Chapter%209%20Public%20Transportation%20Sys.pdf" TargetMode="External" /><Relationship Id="rId869" Type="http://schemas.openxmlformats.org/officeDocument/2006/relationships/hyperlink" Target="http://www.richmondregional.org/Publications/Reports_and_Documents/LRTP%202031%20Update%208-14-2008/Chapter%209%20Public%20Transportation%20Sys.pdf" TargetMode="External" /><Relationship Id="rId870" Type="http://schemas.openxmlformats.org/officeDocument/2006/relationships/hyperlink" Target="http://www.richmondregional.org/Publications/Reports_and_Documents/LRTP%202031%20Update%208-14-2008/Chapter%209%20Public%20Transportation%20Sys.pdf" TargetMode="External" /><Relationship Id="rId871" Type="http://schemas.openxmlformats.org/officeDocument/2006/relationships/hyperlink" Target="http://www.richmondregional.org/Publications/Reports_and_Documents/LRTP%202031%20Update%208-14-2008/Chapter%209%20Public%20Transportation%20Sys.pdf" TargetMode="External" /><Relationship Id="rId872" Type="http://schemas.openxmlformats.org/officeDocument/2006/relationships/hyperlink" Target="http://www.richmondregional.org/Publications/Reports_and_Documents/LRTP%202031%20Update%208-14-2008/Chapter%209%20Public%20Transportation%20Sys.pdf" TargetMode="External" /><Relationship Id="rId873" Type="http://schemas.openxmlformats.org/officeDocument/2006/relationships/hyperlink" Target="http://www.richmondregional.org/Publications/Reports_and_Documents/LRTP%202031%20Update%208-14-2008/Chapter%209%20Public%20Transportation%20Sys.pdf" TargetMode="External" /><Relationship Id="rId874" Type="http://schemas.openxmlformats.org/officeDocument/2006/relationships/hyperlink" Target="http://www.richmondregional.org/Publications/Reports_and_Documents/LRTP%202031%20Update%208-14-2008/Chapter%209%20Public%20Transportation%20Sys.pdf" TargetMode="External" /><Relationship Id="rId875" Type="http://schemas.openxmlformats.org/officeDocument/2006/relationships/hyperlink" Target="http://www.richmondregional.org/Publications/Reports_and_Documents/LRTP%202031%20Update%208-14-2008/Chapter%209%20Public%20Transportation%20Sys.pdf" TargetMode="External" /><Relationship Id="rId876" Type="http://schemas.openxmlformats.org/officeDocument/2006/relationships/hyperlink" Target="http://www.richmondregional.org/Publications/Reports_and_Documents/Richmond_Rail_Transit_Study_Feasibility_Final.pdf" TargetMode="External" /><Relationship Id="rId877" Type="http://schemas.openxmlformats.org/officeDocument/2006/relationships/hyperlink" Target="http://www.richmondregional.org/Publications/Reports_and_Documents/Richmond_Rail_Transit_Study_Feasibility_Final.pdf" TargetMode="External" /><Relationship Id="rId878" Type="http://schemas.openxmlformats.org/officeDocument/2006/relationships/hyperlink" Target="http://www.richmondregional.org/Publications/Reports_and_Documents/Richmond_Rail_Transit_Study_Feasibility_Final.pdf" TargetMode="External" /><Relationship Id="rId879" Type="http://schemas.openxmlformats.org/officeDocument/2006/relationships/hyperlink" Target="http://www.richmondregional.org/Publications/Reports_and_Documents/Richmond_Rail_Transit_Study_Feasibility_Final.pdf" TargetMode="External" /><Relationship Id="rId880" Type="http://schemas.openxmlformats.org/officeDocument/2006/relationships/hyperlink" Target="http://www.ridegrtc.com/mission_2015/images/Vision-Rail.jpg" TargetMode="External" /><Relationship Id="rId881" Type="http://schemas.openxmlformats.org/officeDocument/2006/relationships/hyperlink" Target="http://www.ridegrtc.com/mission_2015/images/Vision-Rail.jpg" TargetMode="External" /><Relationship Id="rId882" Type="http://schemas.openxmlformats.org/officeDocument/2006/relationships/hyperlink" Target="http://www.norta.com/?page=UPT_Can_EA" TargetMode="External" /><Relationship Id="rId883" Type="http://schemas.openxmlformats.org/officeDocument/2006/relationships/hyperlink" Target="http://www.norpc.org/new-site/assets/pdf-documents/mtp_no_2040r.pdf" TargetMode="External" /><Relationship Id="rId884" Type="http://schemas.openxmlformats.org/officeDocument/2006/relationships/hyperlink" Target="http://www.norta.com/Files/SpecialProjects/Loyola%20Project/AA%20Documents/NOLA_AA%20Report_Final%20(090109)_(for%20web).pdf" TargetMode="External" /><Relationship Id="rId885" Type="http://schemas.openxmlformats.org/officeDocument/2006/relationships/hyperlink" Target="http://www.norta.com/Files/SpecialProjects/Loyola%20Project/AA%20Documents/NOLA_AA%20Report_Final%20(090109)_(for%20web).pdf" TargetMode="External" /><Relationship Id="rId886" Type="http://schemas.openxmlformats.org/officeDocument/2006/relationships/hyperlink" Target="http://www.norta.com/Files/SpecialProjects/Loyola%20Project/AA%20Documents/NOLA_AA%20Report_Final%20(090109)_(for%20web).pdf" TargetMode="External" /><Relationship Id="rId887" Type="http://schemas.openxmlformats.org/officeDocument/2006/relationships/hyperlink" Target="http://www.norta.com/?page=UPT_Can_EA" TargetMode="External" /><Relationship Id="rId888" Type="http://schemas.openxmlformats.org/officeDocument/2006/relationships/hyperlink" Target="http://www.cityofrochester.gov/circulator/" TargetMode="External" /><Relationship Id="rId889" Type="http://schemas.openxmlformats.org/officeDocument/2006/relationships/hyperlink" Target="http://www.knoxtrans.org/rtap/index.htm" TargetMode="External" /><Relationship Id="rId890" Type="http://schemas.openxmlformats.org/officeDocument/2006/relationships/hyperlink" Target="http://www.mapacog.org/LRTP/Draft_Sections/08%20Transit.pdf" TargetMode="External" /><Relationship Id="rId891" Type="http://schemas.openxmlformats.org/officeDocument/2006/relationships/hyperlink" Target="http://www.cityofomaha.org/planning/urbanplanning/images/stories/Master%20Plan%20Elements/Transportation%20Element.pdf" TargetMode="External" /><Relationship Id="rId892" Type="http://schemas.openxmlformats.org/officeDocument/2006/relationships/hyperlink" Target="http://www.mapacog.org/LRTP/Draft_Sections/08%20Transit.pdf" TargetMode="External" /><Relationship Id="rId893" Type="http://schemas.openxmlformats.org/officeDocument/2006/relationships/hyperlink" Target="http://en.wikipedia.org/wiki/7_Subway_Extension" TargetMode="External" /><Relationship Id="rId894" Type="http://schemas.openxmlformats.org/officeDocument/2006/relationships/hyperlink" Target="http://www.valleymetro.org/images/uploads/lightrail_future_ext_uploads/Central-Mesa-Update-12-10-10.pdf" TargetMode="External" /><Relationship Id="rId895" Type="http://schemas.openxmlformats.org/officeDocument/2006/relationships/hyperlink" Target="http://www.mta.info/mta/planning/lmlink/documents/alternatives_maps.pdf" TargetMode="External" /><Relationship Id="rId896" Type="http://schemas.openxmlformats.org/officeDocument/2006/relationships/hyperlink" Target="http://www.njtpa.org/Plan/LRP2035/documents/Appendix_D_Transit.pdf" TargetMode="External" /><Relationship Id="rId897" Type="http://schemas.openxmlformats.org/officeDocument/2006/relationships/hyperlink" Target="http://www.passaiccountynj.org/Departments/Planning/PDF/Madison_Avenue/Maps/Passaic-Bergen_Passenger_Service_Map_050908.pdf" TargetMode="External" /><Relationship Id="rId898" Type="http://schemas.openxmlformats.org/officeDocument/2006/relationships/hyperlink" Target="http://www.njtpa.org/Plan/LRP2035/documents/Appendix_D_Transit.pdf" TargetMode="External" /><Relationship Id="rId899" Type="http://schemas.openxmlformats.org/officeDocument/2006/relationships/hyperlink" Target="http://www.thetransportpolitic.com/2009/05/14/making-links-in-north-jersey/" TargetMode="External" /><Relationship Id="rId900" Type="http://schemas.openxmlformats.org/officeDocument/2006/relationships/hyperlink" Target="http://www.plannyc.org/taxonomy/term/659" TargetMode="External" /><Relationship Id="rId901" Type="http://schemas.openxmlformats.org/officeDocument/2006/relationships/hyperlink" Target="http://www.semcog.org/Data/Apps/tranproj/project.report.cfm?type=RTP&amp;id=4427&amp;j_username=guest&amp;j_password=guest" TargetMode="External" /><Relationship Id="rId902" Type="http://schemas.openxmlformats.org/officeDocument/2006/relationships/hyperlink" Target="http://www.azcentral.com/news/articles/2010/05/10/20100510arizona-trolley-system.html" TargetMode="External" /><Relationship Id="rId903" Type="http://schemas.openxmlformats.org/officeDocument/2006/relationships/hyperlink" Target="http://www.kingcounty.gov/transportation/kcdot/MetroTransit/RapidRide.aspx" TargetMode="External" /><Relationship Id="rId904" Type="http://schemas.openxmlformats.org/officeDocument/2006/relationships/hyperlink" Target="http://www.kingcounty.gov/transportation/kcdot/MetroTransit/RapidRide.aspx" TargetMode="External" /><Relationship Id="rId905" Type="http://schemas.openxmlformats.org/officeDocument/2006/relationships/hyperlink" Target="http://www.fta.dot.gov/documents/150_WA_King_County_West_Seattle_BRT_David_Version.pdf" TargetMode="External" /><Relationship Id="rId906" Type="http://schemas.openxmlformats.org/officeDocument/2006/relationships/hyperlink" Target="http://www.kingcounty.gov/transportation/kcdot/MetroTransit/RapidRide.aspx" TargetMode="External" /><Relationship Id="rId907" Type="http://schemas.openxmlformats.org/officeDocument/2006/relationships/hyperlink" Target="http://www.kingcounty.gov/transportation/kcdot/MetroTransit/RapidRide.aspx" TargetMode="External" /><Relationship Id="rId908" Type="http://schemas.openxmlformats.org/officeDocument/2006/relationships/hyperlink" Target="http://www.keepsandiegomoving.com/SouthBay-BRT/south-bay-brt-intro.aspx" TargetMode="External" /><Relationship Id="rId909" Type="http://schemas.openxmlformats.org/officeDocument/2006/relationships/hyperlink" Target="http://charmeck.org/city/charlotte/planning/AreaPlanning/TransitStationAreaPlans/NorthCorridor/Pages/home.aspx" TargetMode="External" /><Relationship Id="rId910" Type="http://schemas.openxmlformats.org/officeDocument/2006/relationships/hyperlink" Target="http://charmeck.org/city/charlotte/cats/planning/silver/projectfacts/Documents/JuneMTCSECorridorLRTBRTHOV%5B1%5D.pdf" TargetMode="External" /><Relationship Id="rId911" Type="http://schemas.openxmlformats.org/officeDocument/2006/relationships/hyperlink" Target="http://www.urbancincy.com/2010/12/cincinnati-to-look-at-bus-rapid-transit-as-part-of-its-expanding-transit-network/" TargetMode="External" /><Relationship Id="rId912" Type="http://schemas.openxmlformats.org/officeDocument/2006/relationships/hyperlink" Target="http://www.ncrr.com/capacity-study.html" TargetMode="External" /><Relationship Id="rId913" Type="http://schemas.openxmlformats.org/officeDocument/2006/relationships/hyperlink" Target="http://www.ncrr.com/map_track_expansion_graph.html" TargetMode="External" /><Relationship Id="rId914" Type="http://schemas.openxmlformats.org/officeDocument/2006/relationships/hyperlink" Target="http://www.cabq.gov/council/documents/21st-century-transportation-task-force/2.5.08.hdr_streetcar_presentation.dmd.pdf" TargetMode="External" /><Relationship Id="rId915" Type="http://schemas.openxmlformats.org/officeDocument/2006/relationships/hyperlink" Target="http://www.fcgov.com/mason/max.php" TargetMode="External" /><Relationship Id="rId916" Type="http://schemas.openxmlformats.org/officeDocument/2006/relationships/hyperlink" Target="http://www.mtptransit.org/#content" TargetMode="External" /><Relationship Id="rId917" Type="http://schemas.openxmlformats.org/officeDocument/2006/relationships/hyperlink" Target="http://www.njtransit.com/tm/tm_servlet.srv?hdnPageAction=Project019To" TargetMode="External" /><Relationship Id="rId918" Type="http://schemas.openxmlformats.org/officeDocument/2006/relationships/hyperlink" Target="http://www.northernbranchcorridor.com/docs/Northern_Branch_Passenger_Corridor%20small.pdf" TargetMode="External" /><Relationship Id="rId919" Type="http://schemas.openxmlformats.org/officeDocument/2006/relationships/hyperlink" Target="http://en.wikipedia.org/wiki/Wawa_%28SEPTA_station%29" TargetMode="External" /><Relationship Id="rId920" Type="http://schemas.openxmlformats.org/officeDocument/2006/relationships/hyperlink" Target="http://www.dvrpc.org/LongRangePlan/CentralJerseyForum/pdf/2006-03_brtexec.pdf" TargetMode="External" /><Relationship Id="rId921" Type="http://schemas.openxmlformats.org/officeDocument/2006/relationships/hyperlink" Target="http://dc.gov/DC/DDOT/About+DDOT/Publications/DC+Transit+Future" TargetMode="External" /><Relationship Id="rId922" Type="http://schemas.openxmlformats.org/officeDocument/2006/relationships/hyperlink" Target="http://dc.gov/DC/DDOT/About+DDOT/Publications/DC+Transit+Future/DC+Transit+Future+System+Plan+-+Recommended+System+Plan" TargetMode="External" /><Relationship Id="rId923" Type="http://schemas.openxmlformats.org/officeDocument/2006/relationships/hyperlink" Target="http://www.baltimorerailplan.com/linked_files/brreportfinal.pdf" TargetMode="External" /><Relationship Id="rId924" Type="http://schemas.openxmlformats.org/officeDocument/2006/relationships/hyperlink" Target="http://www.dot.state.ri.us/documents/intermodal/WoonComRailFinalRpt.pdf" TargetMode="External" /><Relationship Id="rId925" Type="http://schemas.openxmlformats.org/officeDocument/2006/relationships/hyperlink" Target="http://www.dot.state.ri.us/documents/intermodal/WoonComRailFinalRpt.pdf" TargetMode="External" /><Relationship Id="rId926" Type="http://schemas.openxmlformats.org/officeDocument/2006/relationships/hyperlink" Target="http://charmeck.org/city/charlotte/cats/planning/2030Plan/Pages/default.aspx" TargetMode="External" /><Relationship Id="rId927" Type="http://schemas.openxmlformats.org/officeDocument/2006/relationships/hyperlink" Target="http://www.metrocouncil.org/planning/transportation/TPP/2010/3_Finance.pdf" TargetMode="External" /><Relationship Id="rId928" Type="http://schemas.openxmlformats.org/officeDocument/2006/relationships/hyperlink" Target="http://www.miamidade.gov/citt/at_work.asp" TargetMode="External" /><Relationship Id="rId929" Type="http://schemas.openxmlformats.org/officeDocument/2006/relationships/hyperlink" Target="http://www.miamidade.gov/citt/at_work.asp" TargetMode="External" /><Relationship Id="rId930" Type="http://schemas.openxmlformats.org/officeDocument/2006/relationships/hyperlink" Target="http://www.semcog.org/uploadedFiles/Programs_and_Projects/Transportation/CRTSP%20Regional%20Transit%20Plan%20FINAL%20REPORT%20Nov%2021%2008.pdf" TargetMode="External" /><Relationship Id="rId931" Type="http://schemas.openxmlformats.org/officeDocument/2006/relationships/hyperlink" Target="http://www.semcog.org/Data/Apps/tranproj/project.report.cfm?type=RTP&amp;id=6550&amp;j_username=guest&amp;j_password=guest" TargetMode="External" /><Relationship Id="rId932" Type="http://schemas.openxmlformats.org/officeDocument/2006/relationships/hyperlink" Target="http://www.semcog.org/Data/Apps/tranproj/project.report.cfm?type=RTP&amp;id=6550&amp;j_username=guest&amp;j_password=guest" TargetMode="External" /><Relationship Id="rId933" Type="http://schemas.openxmlformats.org/officeDocument/2006/relationships/hyperlink" Target="http://www.semcog.org/Data/Apps/tranproj/project.report.cfm?type=RTP&amp;id=6550&amp;j_username=guest&amp;j_password=guest" TargetMode="External" /><Relationship Id="rId934" Type="http://schemas.openxmlformats.org/officeDocument/2006/relationships/hyperlink" Target="http://www.semcog.org/Data/Apps/tranproj/project.report.cfm?type=RTP&amp;id=6550&amp;j_username=guest&amp;j_password=guest" TargetMode="External" /><Relationship Id="rId935" Type="http://schemas.openxmlformats.org/officeDocument/2006/relationships/hyperlink" Target="http://www.semcog.org/Data/Apps/tranproj/project.report.cfm?type=RTP&amp;id=6550&amp;j_username=guest&amp;j_password=guest" TargetMode="External" /><Relationship Id="rId936" Type="http://schemas.openxmlformats.org/officeDocument/2006/relationships/hyperlink" Target="http://www.semcog.org/Data/Apps/tranproj/project.report.cfm?type=RTP&amp;id=6550&amp;j_username=guest&amp;j_password=guest" TargetMode="External" /><Relationship Id="rId937" Type="http://schemas.openxmlformats.org/officeDocument/2006/relationships/hyperlink" Target="http://www.semcog.org/Data/Apps/tranproj/project.report.cfm?type=RTP&amp;id=6550&amp;j_username=guest&amp;j_password=guest" TargetMode="External" /><Relationship Id="rId938" Type="http://schemas.openxmlformats.org/officeDocument/2006/relationships/hyperlink" Target="http://www.semcog.org/Data/Apps/tranproj/project.report.cfm?type=RTP&amp;id=6550&amp;j_username=guest&amp;j_password=guest" TargetMode="External" /><Relationship Id="rId939" Type="http://schemas.openxmlformats.org/officeDocument/2006/relationships/hyperlink" Target="http://www.semcog.org/Data/Apps/tranproj/project.report.cfm?type=RTP&amp;id=6550&amp;j_username=guest&amp;j_password=guest" TargetMode="External" /><Relationship Id="rId940" Type="http://schemas.openxmlformats.org/officeDocument/2006/relationships/hyperlink" Target="http://www.jtafla.com/RTS/showPage.aspx?Sel=199" TargetMode="External" /><Relationship Id="rId941" Type="http://schemas.openxmlformats.org/officeDocument/2006/relationships/hyperlink" Target="http://www.jtafla.com/RTS/showPage.aspx?Sel=199" TargetMode="External" /><Relationship Id="rId942" Type="http://schemas.openxmlformats.org/officeDocument/2006/relationships/hyperlink" Target="http://www.aaconnector.com/" TargetMode="External" /><Relationship Id="rId943" Type="http://schemas.openxmlformats.org/officeDocument/2006/relationships/hyperlink" Target="http://www.floridaplanning.org/conference/2006/Presentations/Miami%20Streetcar%20Presentation%20-%20HDR.pdf" TargetMode="External" /><Relationship Id="rId944" Type="http://schemas.openxmlformats.org/officeDocument/2006/relationships/hyperlink" Target="http://www.sandag.org/index.asp?projectid=317&amp;fuseaction=projects.detail" TargetMode="External" /><Relationship Id="rId945" Type="http://schemas.openxmlformats.org/officeDocument/2006/relationships/hyperlink" Target="http://www.sandag.org/uploads/projectid/projectid_317_7140.jpg" TargetMode="External" /><Relationship Id="rId946" Type="http://schemas.openxmlformats.org/officeDocument/2006/relationships/hyperlink" Target="http://www.keepsandiegomoving.com/Documents/SouthBay-BRT/SANDAG_BRT_ProjectFullBuildout-1a.pdf" TargetMode="External" /><Relationship Id="rId947" Type="http://schemas.openxmlformats.org/officeDocument/2006/relationships/hyperlink" Target="http://www.foothillextension.org/construction_phases/phase_2b_azusa_to_montclair/" TargetMode="External" /><Relationship Id="rId948" Type="http://schemas.openxmlformats.org/officeDocument/2006/relationships/hyperlink" Target="http://www.lastreetcar.org/" TargetMode="External" /><Relationship Id="rId949" Type="http://schemas.openxmlformats.org/officeDocument/2006/relationships/hyperlink" Target="http://www.metro.net/interactives/foothill_extension/" TargetMode="External" /><Relationship Id="rId950" Type="http://schemas.openxmlformats.org/officeDocument/2006/relationships/hyperlink" Target="http://www.metro.net/projects_studies/westside/images/locally_preferred_alternative.pdf" TargetMode="External" /><Relationship Id="rId951" Type="http://schemas.openxmlformats.org/officeDocument/2006/relationships/hyperlink" Target="http://publications.ingagepublication.com/CHARLOTTELIGHTRAIL/" TargetMode="External" /><Relationship Id="rId952" Type="http://schemas.openxmlformats.org/officeDocument/2006/relationships/hyperlink" Target="http://www.oki.org/elements/PDF/Transportation/2030RTP/2008_Plan_Update/Chapter_09.pdf" TargetMode="External" /><Relationship Id="rId953" Type="http://schemas.openxmlformats.org/officeDocument/2006/relationships/hyperlink" Target="http://www.oki.org/elements/PDF/Transportation/2030RTP/2008_Plan_Update/Chapter_09.pdf" TargetMode="External" /><Relationship Id="rId954" Type="http://schemas.openxmlformats.org/officeDocument/2006/relationships/hyperlink" Target="http://www.oki.org/elements/PDF/Transportation/2030RTP/2008_Plan_Update/Chapter_09.pdf" TargetMode="External" /><Relationship Id="rId955" Type="http://schemas.openxmlformats.org/officeDocument/2006/relationships/hyperlink" Target="http://www.oki.org/elements/PDF/Transportation/2030RTP/2008_Plan_Update/Chapter_09.pdf" TargetMode="External" /><Relationship Id="rId956" Type="http://schemas.openxmlformats.org/officeDocument/2006/relationships/hyperlink" Target="http://www.oki.org/elements/PDF/Transportation/2030RTP/2008_Plan_Update/Chapter_09.pdf" TargetMode="External" /><Relationship Id="rId957" Type="http://schemas.openxmlformats.org/officeDocument/2006/relationships/hyperlink" Target="http://www.oki.org/elements/PDF/Transportation/2030RTP/2008_Plan_Update/Chapter_09.pdf" TargetMode="External" /><Relationship Id="rId958" Type="http://schemas.openxmlformats.org/officeDocument/2006/relationships/hyperlink" Target="http://www.oki.org/elements/PDF/Transportation/2030RTP/2008_Plan_Update/Chapter_09.pdf" TargetMode="External" /><Relationship Id="rId959" Type="http://schemas.openxmlformats.org/officeDocument/2006/relationships/hyperlink" Target="http://www.fta.dot.gov/documents/WA_King_County_RapidRide_E_Line_BRT_complete.pdf" TargetMode="External" /><Relationship Id="rId960" Type="http://schemas.openxmlformats.org/officeDocument/2006/relationships/hyperlink" Target="http://www.kingcounty.gov/transportation/kcdot/MetroTransit/RapidRide/BLine.aspx" TargetMode="External" /><Relationship Id="rId961" Type="http://schemas.openxmlformats.org/officeDocument/2006/relationships/hyperlink" Target="http://www.kingcounty.gov/transportation/kcdot/MetroTransit/RapidRide/~/media/transportation/kcdot/MetroTransit/RapidRide/RR_B_Line_map.ashx" TargetMode="External" /><Relationship Id="rId962" Type="http://schemas.openxmlformats.org/officeDocument/2006/relationships/hyperlink" Target="http://www.kingcounty.gov/transportation/kcdot/MetroTransit/RapidRide/~/media/transportation/kcdot/MetroTransit/RapidRide/RR_F_Line_map.ashx" TargetMode="External" /><Relationship Id="rId963" Type="http://schemas.openxmlformats.org/officeDocument/2006/relationships/hyperlink" Target="http://www.kingcounty.gov/transportation/kcdot/MetroTransit/RapidRide/FLine.aspx" TargetMode="External" /><Relationship Id="rId964" Type="http://schemas.openxmlformats.org/officeDocument/2006/relationships/hyperlink" Target="http://www.fta.dot.gov/documents/WA_King_County_RapidRide_F_Line_BRT_complete.pdf" TargetMode="External" /><Relationship Id="rId965" Type="http://schemas.openxmlformats.org/officeDocument/2006/relationships/hyperlink" Target="http://www.fta.dot.gov/documents/WA_King_County_West_Seattle_BRT_complete.pdf" TargetMode="External" /><Relationship Id="rId966" Type="http://schemas.openxmlformats.org/officeDocument/2006/relationships/hyperlink" Target="http://www.kingcounty.gov/transportation/kcdot/MetroTransit/RapidRide/CLine.aspx" TargetMode="External" /><Relationship Id="rId967" Type="http://schemas.openxmlformats.org/officeDocument/2006/relationships/hyperlink" Target="http://www.commtrans.org/Projects/Swift.cfm" TargetMode="External" /><Relationship Id="rId968" Type="http://schemas.openxmlformats.org/officeDocument/2006/relationships/hyperlink" Target="http://www.commtrans.org/Projects/Swift.cfm" TargetMode="External" /><Relationship Id="rId969" Type="http://schemas.openxmlformats.org/officeDocument/2006/relationships/hyperlink" Target="http://www.kingcounty.gov/transportation/kcdot/MetroTransit/RapidRide/DLine.aspx" TargetMode="External" /><Relationship Id="rId970" Type="http://schemas.openxmlformats.org/officeDocument/2006/relationships/hyperlink" Target="http://www.fta.dot.gov/documents/MI_Grand_Rapids_Silver_Line_BRT_complete.pdf" TargetMode="External" /><Relationship Id="rId971" Type="http://schemas.openxmlformats.org/officeDocument/2006/relationships/hyperlink" Target="http://www.fta.dot.gov/documents/NY_New_York_Nostrand_Ave_BRT_complete.pdf" TargetMode="External" /><Relationship Id="rId972" Type="http://schemas.openxmlformats.org/officeDocument/2006/relationships/hyperlink" Target="http://www.fta.dot.gov/documents/NY_New_York_Nostrand_Ave_BRT_complete.pdf" TargetMode="External" /><Relationship Id="rId973" Type="http://schemas.openxmlformats.org/officeDocument/2006/relationships/hyperlink" Target="http://www.fta.dot.gov/documents/CO_Roaring_Fork_Valley_Veloci_RFTA_BRT_complete.pdf" TargetMode="External" /><Relationship Id="rId974" Type="http://schemas.openxmlformats.org/officeDocument/2006/relationships/hyperlink" Target="http://www.downtownmakeover.com/10-6-09-Reno-Bus-Rapid-Transit.asp" TargetMode="External" /><Relationship Id="rId975" Type="http://schemas.openxmlformats.org/officeDocument/2006/relationships/hyperlink" Target="http://www.tamcmonterey.org/programs/rail/commuter_rail_map.html" TargetMode="External" /><Relationship Id="rId976" Type="http://schemas.openxmlformats.org/officeDocument/2006/relationships/hyperlink" Target="http://www.dart.org/about/expansion/cottonbelt.asp" TargetMode="External" /><Relationship Id="rId977" Type="http://schemas.openxmlformats.org/officeDocument/2006/relationships/hyperlink" Target="http://www.h-gac.com/taq/plan/documents/2035_update/Appendix%20E%20-%20Compiled%20-%2001-21-11.pdf" TargetMode="External" /><Relationship Id="rId978" Type="http://schemas.openxmlformats.org/officeDocument/2006/relationships/hyperlink" Target="http://charmeck.org/city/charlotte/cats/planning/2030Plan/Pages/default.aspx" TargetMode="External" /><Relationship Id="rId979" Type="http://schemas.openxmlformats.org/officeDocument/2006/relationships/hyperlink" Target="http://charmeck.org/city/charlotte/cats/planning/2030Plan/Pages/default.aspx" TargetMode="External" /><Relationship Id="rId980" Type="http://schemas.openxmlformats.org/officeDocument/2006/relationships/hyperlink" Target="http://www2.8newsnow.com/docs/monorail_expansion.pdf" TargetMode="External" /><Relationship Id="rId981" Type="http://schemas.openxmlformats.org/officeDocument/2006/relationships/hyperlink" Target="http://www.fta.dot.gov/documents/TX_El_Paso_Mesa_Corridor_BRT_complete.pdf" TargetMode="External" /><Relationship Id="rId982" Type="http://schemas.openxmlformats.org/officeDocument/2006/relationships/hyperlink" Target="http://www.cityoftulsa.org/community-programs/planning/downtown-area-master-plan.aspx" TargetMode="External" /><Relationship Id="rId983" Type="http://schemas.openxmlformats.org/officeDocument/2006/relationships/hyperlink" Target="http://www.tulsaworld.com/opinion/article.aspx?subjectid=61&amp;articleid=20090712_213_G1_TOMGIL908406" TargetMode="External" /><Relationship Id="rId984" Type="http://schemas.openxmlformats.org/officeDocument/2006/relationships/comments" Target="../comments1.xml" /><Relationship Id="rId985" Type="http://schemas.openxmlformats.org/officeDocument/2006/relationships/vmlDrawing" Target="../drawings/vmlDrawing1.vml" /><Relationship Id="rId98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435"/>
  <sheetViews>
    <sheetView tabSelected="1" zoomScalePageLayoutView="0" workbookViewId="0" topLeftCell="A1">
      <pane xSplit="4" ySplit="1" topLeftCell="S2" activePane="bottomRight" state="frozen"/>
      <selection pane="topLeft" activeCell="A1" sqref="A1"/>
      <selection pane="topRight" activeCell="C1" sqref="C1"/>
      <selection pane="bottomLeft" activeCell="A2" sqref="A2"/>
      <selection pane="bottomRight" activeCell="D1" sqref="D1"/>
    </sheetView>
  </sheetViews>
  <sheetFormatPr defaultColWidth="9.140625" defaultRowHeight="12.75"/>
  <cols>
    <col min="1" max="1" width="1.7109375" style="121" customWidth="1"/>
    <col min="2" max="2" width="14.28125" style="17" customWidth="1"/>
    <col min="3" max="3" width="10.8515625" style="17" customWidth="1"/>
    <col min="4" max="4" width="32.8515625" style="119" customWidth="1"/>
    <col min="5" max="5" width="8.57421875" style="5" customWidth="1"/>
    <col min="6" max="6" width="6.28125" style="5" customWidth="1"/>
    <col min="7" max="8" width="5.8515625" style="5" customWidth="1"/>
    <col min="9" max="9" width="13.8515625" style="5" customWidth="1"/>
    <col min="10" max="10" width="15.57421875" style="5" customWidth="1"/>
    <col min="11" max="11" width="14.7109375" style="5" customWidth="1"/>
    <col min="12" max="12" width="16.00390625" style="24" customWidth="1"/>
    <col min="13" max="13" width="11.421875" style="5" customWidth="1"/>
    <col min="14" max="14" width="12.8515625" style="15" customWidth="1"/>
    <col min="15" max="15" width="16.00390625" style="5" customWidth="1"/>
    <col min="16" max="17" width="14.421875" style="28" customWidth="1"/>
    <col min="18" max="18" width="11.421875" style="5" customWidth="1"/>
    <col min="19" max="19" width="17.140625" style="5" customWidth="1"/>
    <col min="20" max="20" width="14.57421875" style="5" customWidth="1"/>
    <col min="21" max="21" width="15.28125" style="5" customWidth="1"/>
    <col min="22" max="22" width="12.28125" style="5" customWidth="1"/>
    <col min="23" max="23" width="11.421875" style="5" customWidth="1"/>
    <col min="24" max="24" width="11.421875" style="5" hidden="1" customWidth="1"/>
    <col min="25" max="28" width="11.421875" style="5" customWidth="1"/>
    <col min="29" max="33" width="10.00390625" style="226" customWidth="1"/>
    <col min="34" max="34" width="10.28125" style="265" bestFit="1" customWidth="1"/>
    <col min="35" max="36" width="10.00390625" style="226" customWidth="1"/>
    <col min="37" max="37" width="12.8515625" style="265" bestFit="1" customWidth="1"/>
    <col min="38" max="38" width="10.00390625" style="226" customWidth="1"/>
    <col min="39" max="39" width="9.140625" style="119" customWidth="1"/>
    <col min="40" max="47" width="9.140625" style="223" customWidth="1"/>
    <col min="48" max="48" width="10.28125" style="267" bestFit="1" customWidth="1"/>
    <col min="49" max="49" width="9.140625" style="223" customWidth="1"/>
    <col min="50" max="50" width="12.8515625" style="267" bestFit="1" customWidth="1"/>
    <col min="51" max="51" width="9.140625" style="223" customWidth="1"/>
    <col min="52" max="16384" width="9.140625" style="119" customWidth="1"/>
  </cols>
  <sheetData>
    <row r="1" spans="2:51" ht="33" customHeight="1">
      <c r="B1" s="25" t="s">
        <v>1263</v>
      </c>
      <c r="C1" s="310" t="s">
        <v>278</v>
      </c>
      <c r="D1" s="125" t="s">
        <v>1372</v>
      </c>
      <c r="E1" s="188" t="s">
        <v>1440</v>
      </c>
      <c r="F1" s="125" t="s">
        <v>1393</v>
      </c>
      <c r="G1" s="125" t="s">
        <v>1371</v>
      </c>
      <c r="H1" s="188" t="s">
        <v>780</v>
      </c>
      <c r="I1" s="125" t="s">
        <v>1203</v>
      </c>
      <c r="J1" s="125" t="s">
        <v>200</v>
      </c>
      <c r="K1" s="150" t="s">
        <v>1308</v>
      </c>
      <c r="L1" s="151" t="s">
        <v>882</v>
      </c>
      <c r="M1" s="150" t="s">
        <v>208</v>
      </c>
      <c r="N1" s="152" t="s">
        <v>199</v>
      </c>
      <c r="O1" s="150" t="s">
        <v>1212</v>
      </c>
      <c r="P1" s="126" t="s">
        <v>2065</v>
      </c>
      <c r="Q1" s="150" t="s">
        <v>1198</v>
      </c>
      <c r="R1" s="127"/>
      <c r="S1" s="126" t="s">
        <v>193</v>
      </c>
      <c r="T1" s="126" t="s">
        <v>200</v>
      </c>
      <c r="U1" s="150" t="s">
        <v>203</v>
      </c>
      <c r="V1" s="150" t="s">
        <v>235</v>
      </c>
      <c r="W1" s="150" t="s">
        <v>222</v>
      </c>
      <c r="X1" s="150" t="s">
        <v>192</v>
      </c>
      <c r="Y1" s="150" t="s">
        <v>1321</v>
      </c>
      <c r="Z1" s="150" t="s">
        <v>1322</v>
      </c>
      <c r="AA1" s="150" t="s">
        <v>2051</v>
      </c>
      <c r="AB1" s="255"/>
      <c r="AC1" s="278" t="s">
        <v>268</v>
      </c>
      <c r="AD1" s="278" t="s">
        <v>267</v>
      </c>
      <c r="AE1" s="278" t="s">
        <v>262</v>
      </c>
      <c r="AF1" s="278" t="s">
        <v>10</v>
      </c>
      <c r="AG1" s="278" t="s">
        <v>263</v>
      </c>
      <c r="AH1" s="278" t="s">
        <v>265</v>
      </c>
      <c r="AI1" s="278" t="s">
        <v>11</v>
      </c>
      <c r="AJ1" s="278" t="s">
        <v>264</v>
      </c>
      <c r="AK1" s="278" t="s">
        <v>266</v>
      </c>
      <c r="AL1" s="278" t="s">
        <v>12</v>
      </c>
      <c r="AN1" s="221" t="s">
        <v>269</v>
      </c>
      <c r="AO1" s="222" t="s">
        <v>270</v>
      </c>
      <c r="AP1" s="222" t="s">
        <v>271</v>
      </c>
      <c r="AQ1" s="222" t="s">
        <v>272</v>
      </c>
      <c r="AR1" s="222" t="s">
        <v>273</v>
      </c>
      <c r="AS1" s="222" t="s">
        <v>274</v>
      </c>
      <c r="AT1" s="222" t="s">
        <v>275</v>
      </c>
      <c r="AU1" s="222" t="s">
        <v>13</v>
      </c>
      <c r="AV1" s="220"/>
      <c r="AW1" s="222"/>
      <c r="AX1" s="220"/>
      <c r="AY1" s="222"/>
    </row>
    <row r="2" spans="2:28" ht="12.75" customHeight="1">
      <c r="B2" s="41" t="s">
        <v>143</v>
      </c>
      <c r="C2" s="41"/>
      <c r="L2" s="24" t="s">
        <v>1225</v>
      </c>
      <c r="N2" s="39" t="s">
        <v>1235</v>
      </c>
      <c r="P2" s="28" t="s">
        <v>1307</v>
      </c>
      <c r="Q2" s="28" t="s">
        <v>1340</v>
      </c>
      <c r="U2" s="5" t="s">
        <v>1306</v>
      </c>
      <c r="V2" s="5" t="s">
        <v>1990</v>
      </c>
      <c r="X2" s="5" t="s">
        <v>1204</v>
      </c>
      <c r="Y2" s="38" t="s">
        <v>1226</v>
      </c>
      <c r="Z2" s="38" t="s">
        <v>1227</v>
      </c>
      <c r="AA2" s="38" t="s">
        <v>1311</v>
      </c>
      <c r="AB2" s="38"/>
    </row>
    <row r="3" spans="1:51" s="120" customFormat="1" ht="12.75" customHeight="1">
      <c r="A3" s="121"/>
      <c r="B3" s="66"/>
      <c r="C3" s="66"/>
      <c r="E3" s="67"/>
      <c r="F3" s="67"/>
      <c r="G3" s="67"/>
      <c r="H3" s="67"/>
      <c r="I3" s="67"/>
      <c r="J3" s="67"/>
      <c r="K3" s="67"/>
      <c r="L3" s="133"/>
      <c r="M3" s="67"/>
      <c r="N3" s="68"/>
      <c r="O3" s="67"/>
      <c r="P3" s="69"/>
      <c r="Q3" s="69"/>
      <c r="R3" s="67"/>
      <c r="S3" s="67"/>
      <c r="T3" s="67"/>
      <c r="U3" s="67"/>
      <c r="V3" s="67"/>
      <c r="W3" s="67"/>
      <c r="X3" s="67"/>
      <c r="Y3" s="70"/>
      <c r="Z3" s="70"/>
      <c r="AA3" s="70"/>
      <c r="AB3" s="70"/>
      <c r="AC3" s="279"/>
      <c r="AD3" s="279"/>
      <c r="AE3" s="279"/>
      <c r="AF3" s="279"/>
      <c r="AG3" s="279"/>
      <c r="AH3" s="266"/>
      <c r="AI3" s="279"/>
      <c r="AJ3" s="279"/>
      <c r="AK3" s="266"/>
      <c r="AL3" s="279"/>
      <c r="AN3" s="224"/>
      <c r="AO3" s="224"/>
      <c r="AP3" s="224"/>
      <c r="AQ3" s="224"/>
      <c r="AR3" s="224"/>
      <c r="AS3" s="224"/>
      <c r="AT3" s="224"/>
      <c r="AU3" s="224"/>
      <c r="AV3" s="268"/>
      <c r="AW3" s="224"/>
      <c r="AX3" s="268"/>
      <c r="AY3" s="224"/>
    </row>
    <row r="4" spans="1:51" s="92" customFormat="1" ht="3.75" customHeight="1">
      <c r="A4" s="121"/>
      <c r="B4" s="34"/>
      <c r="C4" s="34"/>
      <c r="E4" s="35"/>
      <c r="F4" s="35"/>
      <c r="G4" s="35"/>
      <c r="H4" s="35"/>
      <c r="I4" s="35"/>
      <c r="J4" s="35"/>
      <c r="K4" s="35"/>
      <c r="L4" s="85"/>
      <c r="M4" s="35"/>
      <c r="N4" s="64"/>
      <c r="O4" s="35"/>
      <c r="P4" s="37"/>
      <c r="Q4" s="37"/>
      <c r="R4" s="35"/>
      <c r="S4" s="35"/>
      <c r="T4" s="35"/>
      <c r="U4" s="35"/>
      <c r="V4" s="35"/>
      <c r="W4" s="35"/>
      <c r="X4" s="35"/>
      <c r="Y4" s="65"/>
      <c r="Z4" s="65"/>
      <c r="AA4" s="65"/>
      <c r="AB4" s="65"/>
      <c r="AC4" s="280"/>
      <c r="AD4" s="280"/>
      <c r="AE4" s="280"/>
      <c r="AF4" s="280"/>
      <c r="AG4" s="280"/>
      <c r="AH4" s="284"/>
      <c r="AI4" s="280"/>
      <c r="AJ4" s="280"/>
      <c r="AK4" s="284"/>
      <c r="AL4" s="280"/>
      <c r="AN4" s="225"/>
      <c r="AO4" s="225"/>
      <c r="AP4" s="225"/>
      <c r="AQ4" s="225"/>
      <c r="AR4" s="225"/>
      <c r="AS4" s="225"/>
      <c r="AT4" s="225"/>
      <c r="AU4" s="225"/>
      <c r="AV4" s="236"/>
      <c r="AW4" s="225"/>
      <c r="AX4" s="236"/>
      <c r="AY4" s="225"/>
    </row>
    <row r="5" spans="1:51" s="92" customFormat="1" ht="12.75" customHeight="1">
      <c r="A5" s="160"/>
      <c r="B5" s="34" t="s">
        <v>1552</v>
      </c>
      <c r="C5" s="18">
        <v>22232494</v>
      </c>
      <c r="D5" s="92" t="s">
        <v>366</v>
      </c>
      <c r="E5" s="67" t="s">
        <v>950</v>
      </c>
      <c r="F5" s="35">
        <v>1</v>
      </c>
      <c r="G5" s="35" t="s">
        <v>1763</v>
      </c>
      <c r="H5" s="35">
        <v>1</v>
      </c>
      <c r="I5" s="35" t="s">
        <v>198</v>
      </c>
      <c r="J5" s="35" t="s">
        <v>367</v>
      </c>
      <c r="K5" s="35" t="s">
        <v>772</v>
      </c>
      <c r="L5" s="85">
        <v>4866.61</v>
      </c>
      <c r="M5" s="35">
        <v>2.3</v>
      </c>
      <c r="N5" s="36">
        <v>200000</v>
      </c>
      <c r="O5" s="62" t="s">
        <v>777</v>
      </c>
      <c r="P5" s="62" t="s">
        <v>876</v>
      </c>
      <c r="Q5" s="62" t="s">
        <v>1201</v>
      </c>
      <c r="R5" s="35"/>
      <c r="S5" s="153" t="s">
        <v>1437</v>
      </c>
      <c r="T5" s="35" t="s">
        <v>777</v>
      </c>
      <c r="U5" s="35" t="s">
        <v>1197</v>
      </c>
      <c r="V5" s="35" t="s">
        <v>1313</v>
      </c>
      <c r="W5" s="35" t="s">
        <v>2077</v>
      </c>
      <c r="X5" s="35" t="s">
        <v>2077</v>
      </c>
      <c r="Y5" s="35" t="s">
        <v>2077</v>
      </c>
      <c r="Z5" s="35" t="s">
        <v>2077</v>
      </c>
      <c r="AA5" s="35" t="s">
        <v>2077</v>
      </c>
      <c r="AB5" s="35"/>
      <c r="AC5" s="280">
        <v>21427</v>
      </c>
      <c r="AD5" s="280">
        <v>86984</v>
      </c>
      <c r="AE5" s="280">
        <v>1300219</v>
      </c>
      <c r="AF5" s="280">
        <v>5787475</v>
      </c>
      <c r="AG5" s="280">
        <v>18024</v>
      </c>
      <c r="AH5" s="284">
        <v>34499</v>
      </c>
      <c r="AI5" s="280">
        <v>129554</v>
      </c>
      <c r="AJ5" s="280">
        <v>1417113</v>
      </c>
      <c r="AK5" s="284">
        <v>2714871</v>
      </c>
      <c r="AL5" s="280">
        <v>6750902</v>
      </c>
      <c r="AN5" s="225">
        <v>0.246332658879794</v>
      </c>
      <c r="AO5" s="225">
        <v>0.016479531525073855</v>
      </c>
      <c r="AP5" s="225">
        <v>0.015029697752474093</v>
      </c>
      <c r="AQ5" s="225">
        <v>0.13912345431248746</v>
      </c>
      <c r="AR5" s="225">
        <v>0.26629050434567825</v>
      </c>
      <c r="AS5" s="225">
        <v>0.012718816354094557</v>
      </c>
      <c r="AT5" s="225">
        <v>0.012707417774177852</v>
      </c>
      <c r="AU5" s="225">
        <v>0.01919062074964205</v>
      </c>
      <c r="AV5" s="236"/>
      <c r="AW5" s="225"/>
      <c r="AX5" s="236"/>
      <c r="AY5" s="225"/>
    </row>
    <row r="6" spans="1:51" s="92" customFormat="1" ht="12.75" customHeight="1">
      <c r="A6" s="160"/>
      <c r="B6" s="34" t="s">
        <v>1552</v>
      </c>
      <c r="C6" s="18">
        <v>22232494</v>
      </c>
      <c r="D6" s="92" t="s">
        <v>369</v>
      </c>
      <c r="E6" s="67" t="s">
        <v>950</v>
      </c>
      <c r="F6" s="35">
        <v>1</v>
      </c>
      <c r="G6" s="35" t="s">
        <v>1763</v>
      </c>
      <c r="H6" s="35">
        <v>1</v>
      </c>
      <c r="I6" s="35" t="s">
        <v>198</v>
      </c>
      <c r="J6" s="35" t="s">
        <v>367</v>
      </c>
      <c r="K6" s="35" t="s">
        <v>772</v>
      </c>
      <c r="L6" s="85">
        <v>7386</v>
      </c>
      <c r="M6" s="35">
        <v>3.5</v>
      </c>
      <c r="N6" s="36">
        <v>171900</v>
      </c>
      <c r="O6" s="62" t="s">
        <v>777</v>
      </c>
      <c r="P6" s="37"/>
      <c r="Q6" s="62"/>
      <c r="R6" s="35"/>
      <c r="S6" s="153" t="s">
        <v>1437</v>
      </c>
      <c r="T6" s="35" t="s">
        <v>777</v>
      </c>
      <c r="U6" s="35" t="s">
        <v>1197</v>
      </c>
      <c r="V6" s="35" t="s">
        <v>1313</v>
      </c>
      <c r="W6" s="35" t="s">
        <v>2077</v>
      </c>
      <c r="X6" s="35" t="s">
        <v>2077</v>
      </c>
      <c r="Y6" s="35" t="s">
        <v>2077</v>
      </c>
      <c r="Z6" s="35" t="s">
        <v>2077</v>
      </c>
      <c r="AA6" s="35" t="s">
        <v>2077</v>
      </c>
      <c r="AB6" s="35"/>
      <c r="AC6" s="280"/>
      <c r="AD6" s="280"/>
      <c r="AE6" s="280"/>
      <c r="AF6" s="280"/>
      <c r="AG6" s="280"/>
      <c r="AH6" s="284"/>
      <c r="AI6" s="280"/>
      <c r="AJ6" s="280"/>
      <c r="AK6" s="284"/>
      <c r="AL6" s="280"/>
      <c r="AN6" s="225"/>
      <c r="AO6" s="225"/>
      <c r="AP6" s="225"/>
      <c r="AQ6" s="225"/>
      <c r="AR6" s="225"/>
      <c r="AS6" s="225"/>
      <c r="AT6" s="225"/>
      <c r="AU6" s="225"/>
      <c r="AV6" s="236"/>
      <c r="AW6" s="225"/>
      <c r="AX6" s="236"/>
      <c r="AY6" s="225"/>
    </row>
    <row r="7" spans="1:51" s="92" customFormat="1" ht="12.75" customHeight="1">
      <c r="A7" s="160"/>
      <c r="B7" s="34" t="s">
        <v>1552</v>
      </c>
      <c r="C7" s="18">
        <v>22232494</v>
      </c>
      <c r="D7" s="92" t="s">
        <v>370</v>
      </c>
      <c r="E7" s="67" t="s">
        <v>1441</v>
      </c>
      <c r="F7" s="35">
        <v>1</v>
      </c>
      <c r="G7" s="35" t="s">
        <v>1763</v>
      </c>
      <c r="H7" s="35">
        <v>1</v>
      </c>
      <c r="I7" s="35" t="s">
        <v>198</v>
      </c>
      <c r="J7" s="35" t="s">
        <v>367</v>
      </c>
      <c r="K7" s="35" t="s">
        <v>772</v>
      </c>
      <c r="L7" s="85">
        <v>2100</v>
      </c>
      <c r="M7" s="35">
        <v>1</v>
      </c>
      <c r="N7" s="36" t="s">
        <v>2077</v>
      </c>
      <c r="O7" s="62" t="s">
        <v>777</v>
      </c>
      <c r="P7" s="62" t="s">
        <v>2157</v>
      </c>
      <c r="Q7" s="62" t="s">
        <v>1201</v>
      </c>
      <c r="R7" s="35"/>
      <c r="S7" s="153" t="s">
        <v>1437</v>
      </c>
      <c r="T7" s="35" t="s">
        <v>777</v>
      </c>
      <c r="U7" s="35" t="s">
        <v>1197</v>
      </c>
      <c r="V7" s="35" t="s">
        <v>1318</v>
      </c>
      <c r="W7" s="35" t="s">
        <v>2077</v>
      </c>
      <c r="X7" s="35" t="s">
        <v>2077</v>
      </c>
      <c r="Y7" s="35" t="s">
        <v>2077</v>
      </c>
      <c r="Z7" s="35" t="s">
        <v>2077</v>
      </c>
      <c r="AA7" s="35" t="s">
        <v>2077</v>
      </c>
      <c r="AB7" s="35"/>
      <c r="AC7" s="280">
        <v>16579</v>
      </c>
      <c r="AD7" s="280">
        <v>73842</v>
      </c>
      <c r="AE7" s="280">
        <v>1300219</v>
      </c>
      <c r="AF7" s="280">
        <v>5787475</v>
      </c>
      <c r="AG7" s="280">
        <v>6391</v>
      </c>
      <c r="AH7" s="284">
        <v>11117</v>
      </c>
      <c r="AI7" s="280">
        <v>24478</v>
      </c>
      <c r="AJ7" s="280">
        <v>1417113</v>
      </c>
      <c r="AK7" s="284">
        <v>2714871</v>
      </c>
      <c r="AL7" s="280">
        <v>6750902</v>
      </c>
      <c r="AN7" s="225">
        <v>0.22451992091221798</v>
      </c>
      <c r="AO7" s="225">
        <v>0.012750928881980652</v>
      </c>
      <c r="AP7" s="225">
        <v>0.012758932004025935</v>
      </c>
      <c r="AQ7" s="225">
        <v>0.2610915924503636</v>
      </c>
      <c r="AR7" s="225">
        <v>0.4541629218073372</v>
      </c>
      <c r="AS7" s="225">
        <v>0.004509873242289076</v>
      </c>
      <c r="AT7" s="225">
        <v>0.004094853862301376</v>
      </c>
      <c r="AU7" s="225">
        <v>0.003625885844587879</v>
      </c>
      <c r="AV7" s="236"/>
      <c r="AW7" s="225"/>
      <c r="AX7" s="236"/>
      <c r="AY7" s="225"/>
    </row>
    <row r="8" spans="1:51" s="92" customFormat="1" ht="12.75">
      <c r="A8" s="160"/>
      <c r="B8" s="34" t="s">
        <v>1552</v>
      </c>
      <c r="C8" s="18">
        <v>22232494</v>
      </c>
      <c r="D8" s="92" t="s">
        <v>2158</v>
      </c>
      <c r="E8" s="67" t="s">
        <v>1441</v>
      </c>
      <c r="F8" s="35">
        <v>1</v>
      </c>
      <c r="G8" s="35" t="s">
        <v>1763</v>
      </c>
      <c r="H8" s="35">
        <v>2</v>
      </c>
      <c r="I8" s="35" t="s">
        <v>1204</v>
      </c>
      <c r="J8" s="35" t="s">
        <v>1554</v>
      </c>
      <c r="K8" s="35" t="s">
        <v>210</v>
      </c>
      <c r="L8" s="85">
        <v>163.5</v>
      </c>
      <c r="M8" s="35">
        <v>8.4</v>
      </c>
      <c r="N8" s="36" t="s">
        <v>2077</v>
      </c>
      <c r="O8" s="83" t="s">
        <v>1554</v>
      </c>
      <c r="P8" s="62" t="s">
        <v>2157</v>
      </c>
      <c r="Q8" s="62" t="s">
        <v>1201</v>
      </c>
      <c r="R8" s="35"/>
      <c r="S8" s="153" t="s">
        <v>2159</v>
      </c>
      <c r="T8" s="35" t="s">
        <v>305</v>
      </c>
      <c r="U8" s="35" t="s">
        <v>1197</v>
      </c>
      <c r="V8" s="35" t="s">
        <v>998</v>
      </c>
      <c r="W8" s="35" t="s">
        <v>2077</v>
      </c>
      <c r="X8" s="35" t="s">
        <v>2077</v>
      </c>
      <c r="Y8" s="35" t="s">
        <v>2077</v>
      </c>
      <c r="Z8" s="35" t="s">
        <v>2077</v>
      </c>
      <c r="AA8" s="35" t="s">
        <v>2077</v>
      </c>
      <c r="AB8" s="35"/>
      <c r="AC8" s="226">
        <v>8337</v>
      </c>
      <c r="AD8" s="226">
        <v>29645</v>
      </c>
      <c r="AE8" s="280">
        <v>1300219</v>
      </c>
      <c r="AF8" s="280">
        <v>5787475</v>
      </c>
      <c r="AG8" s="280">
        <v>10643</v>
      </c>
      <c r="AH8" s="284">
        <v>20416</v>
      </c>
      <c r="AI8" s="280">
        <v>37542</v>
      </c>
      <c r="AJ8" s="280">
        <v>1417113</v>
      </c>
      <c r="AK8" s="284">
        <v>2714871</v>
      </c>
      <c r="AL8" s="280">
        <v>6750902</v>
      </c>
      <c r="AN8" s="225">
        <v>0.28122786304604486</v>
      </c>
      <c r="AO8" s="225">
        <v>0.006411996748240104</v>
      </c>
      <c r="AP8" s="225">
        <v>0.0051222683467315195</v>
      </c>
      <c r="AQ8" s="225">
        <v>0.2834958180171541</v>
      </c>
      <c r="AR8" s="225">
        <v>0.5438175909647861</v>
      </c>
      <c r="AS8" s="225">
        <v>0.00751033968356793</v>
      </c>
      <c r="AT8" s="225">
        <v>0.007520062647543842</v>
      </c>
      <c r="AU8" s="225">
        <v>0.005561034658775968</v>
      </c>
      <c r="AV8" s="236"/>
      <c r="AW8" s="225"/>
      <c r="AX8" s="236"/>
      <c r="AY8" s="225"/>
    </row>
    <row r="9" spans="1:51" s="92" customFormat="1" ht="12.75">
      <c r="A9" s="160"/>
      <c r="B9" s="34" t="s">
        <v>1552</v>
      </c>
      <c r="C9" s="18">
        <v>22232494</v>
      </c>
      <c r="D9" s="92" t="s">
        <v>1560</v>
      </c>
      <c r="E9" s="67" t="s">
        <v>1441</v>
      </c>
      <c r="F9" s="35">
        <v>1</v>
      </c>
      <c r="G9" s="35" t="s">
        <v>1763</v>
      </c>
      <c r="H9" s="35">
        <v>2</v>
      </c>
      <c r="I9" s="35" t="s">
        <v>1204</v>
      </c>
      <c r="J9" s="35" t="s">
        <v>1580</v>
      </c>
      <c r="K9" s="35" t="s">
        <v>1236</v>
      </c>
      <c r="L9" s="85">
        <v>28</v>
      </c>
      <c r="M9" s="35">
        <v>2</v>
      </c>
      <c r="N9" s="36" t="s">
        <v>2077</v>
      </c>
      <c r="O9" s="62" t="s">
        <v>374</v>
      </c>
      <c r="P9" s="37"/>
      <c r="Q9" s="62" t="s">
        <v>1562</v>
      </c>
      <c r="R9" s="35"/>
      <c r="S9" s="35" t="s">
        <v>1579</v>
      </c>
      <c r="T9" s="35" t="s">
        <v>1580</v>
      </c>
      <c r="U9" s="35" t="s">
        <v>1566</v>
      </c>
      <c r="V9" s="35" t="s">
        <v>1313</v>
      </c>
      <c r="W9" s="35"/>
      <c r="X9" s="35"/>
      <c r="Y9" s="35" t="s">
        <v>1563</v>
      </c>
      <c r="Z9" s="35"/>
      <c r="AA9" s="35"/>
      <c r="AB9" s="35"/>
      <c r="AC9" s="280">
        <v>91956</v>
      </c>
      <c r="AD9" s="280">
        <v>468765</v>
      </c>
      <c r="AE9" s="280">
        <v>1300219</v>
      </c>
      <c r="AF9" s="280">
        <v>5787475</v>
      </c>
      <c r="AG9" s="280">
        <v>13105</v>
      </c>
      <c r="AH9" s="284">
        <v>22189</v>
      </c>
      <c r="AI9" s="280">
        <v>68873</v>
      </c>
      <c r="AJ9" s="280">
        <v>1417113</v>
      </c>
      <c r="AK9" s="284">
        <v>2714871</v>
      </c>
      <c r="AL9" s="280">
        <v>6750902</v>
      </c>
      <c r="AN9" s="225">
        <v>0.19616652267127452</v>
      </c>
      <c r="AO9" s="225">
        <v>0.07072347043075052</v>
      </c>
      <c r="AP9" s="225">
        <v>0.08099646218774163</v>
      </c>
      <c r="AQ9" s="225">
        <v>0.19027775761183627</v>
      </c>
      <c r="AR9" s="225">
        <v>0.3221726946698997</v>
      </c>
      <c r="AS9" s="225">
        <v>0.00924767467379101</v>
      </c>
      <c r="AT9" s="225">
        <v>0.008173132351408225</v>
      </c>
      <c r="AU9" s="225">
        <v>0.010202044112031251</v>
      </c>
      <c r="AV9" s="236"/>
      <c r="AW9" s="225"/>
      <c r="AX9" s="236"/>
      <c r="AY9" s="225"/>
    </row>
    <row r="10" spans="1:51" s="92" customFormat="1" ht="12.75">
      <c r="A10" s="160"/>
      <c r="B10" s="34" t="s">
        <v>1552</v>
      </c>
      <c r="C10" s="18">
        <v>22232494</v>
      </c>
      <c r="D10" s="92" t="s">
        <v>1565</v>
      </c>
      <c r="E10" s="67" t="s">
        <v>1441</v>
      </c>
      <c r="F10" s="35">
        <v>1</v>
      </c>
      <c r="G10" s="35" t="s">
        <v>1763</v>
      </c>
      <c r="H10" s="35">
        <v>2</v>
      </c>
      <c r="I10" s="35" t="s">
        <v>1204</v>
      </c>
      <c r="J10" s="35" t="s">
        <v>1580</v>
      </c>
      <c r="K10" s="35" t="s">
        <v>1236</v>
      </c>
      <c r="L10" s="85">
        <v>39.87</v>
      </c>
      <c r="M10" s="35">
        <v>9.3</v>
      </c>
      <c r="N10" s="36">
        <v>17000</v>
      </c>
      <c r="O10" s="62" t="s">
        <v>374</v>
      </c>
      <c r="P10" s="62" t="s">
        <v>876</v>
      </c>
      <c r="Q10" s="62" t="s">
        <v>1201</v>
      </c>
      <c r="R10" s="35"/>
      <c r="S10" s="35" t="s">
        <v>1579</v>
      </c>
      <c r="T10" s="35" t="s">
        <v>1580</v>
      </c>
      <c r="U10" s="35" t="s">
        <v>1566</v>
      </c>
      <c r="V10" s="35" t="s">
        <v>1313</v>
      </c>
      <c r="W10" s="35">
        <v>2012</v>
      </c>
      <c r="X10" s="35"/>
      <c r="Y10" s="62" t="s">
        <v>1174</v>
      </c>
      <c r="Z10" s="35" t="s">
        <v>2077</v>
      </c>
      <c r="AA10" s="35">
        <v>6.12</v>
      </c>
      <c r="AB10" s="35"/>
      <c r="AC10" s="280">
        <v>20921</v>
      </c>
      <c r="AD10" s="280">
        <v>60420</v>
      </c>
      <c r="AE10" s="280">
        <v>1300219</v>
      </c>
      <c r="AF10" s="280">
        <v>5787475</v>
      </c>
      <c r="AG10" s="280">
        <v>54852</v>
      </c>
      <c r="AH10" s="284">
        <v>95712</v>
      </c>
      <c r="AI10" s="280">
        <v>163449</v>
      </c>
      <c r="AJ10" s="280">
        <v>1417113</v>
      </c>
      <c r="AK10" s="284">
        <v>2714871</v>
      </c>
      <c r="AL10" s="280">
        <v>6750902</v>
      </c>
      <c r="AN10" s="225">
        <v>0.3462595167163191</v>
      </c>
      <c r="AO10" s="225">
        <v>0.016090366315213052</v>
      </c>
      <c r="AP10" s="225">
        <v>0.010439785917001801</v>
      </c>
      <c r="AQ10" s="225">
        <v>0.3355909182680836</v>
      </c>
      <c r="AR10" s="225">
        <v>0.5855771525062864</v>
      </c>
      <c r="AS10" s="225">
        <v>0.038706863884531435</v>
      </c>
      <c r="AT10" s="225">
        <v>0.035254713759880305</v>
      </c>
      <c r="AU10" s="225">
        <v>0.02421143130206897</v>
      </c>
      <c r="AV10" s="236"/>
      <c r="AW10" s="225"/>
      <c r="AX10" s="236"/>
      <c r="AY10" s="225"/>
    </row>
    <row r="11" spans="1:51" s="92" customFormat="1" ht="12.75">
      <c r="A11" s="160"/>
      <c r="B11" s="34" t="s">
        <v>1552</v>
      </c>
      <c r="C11" s="18">
        <v>22232494</v>
      </c>
      <c r="D11" s="92" t="s">
        <v>1553</v>
      </c>
      <c r="E11" s="67" t="s">
        <v>1441</v>
      </c>
      <c r="F11" s="35">
        <v>1</v>
      </c>
      <c r="G11" s="35" t="s">
        <v>1166</v>
      </c>
      <c r="H11" s="35">
        <v>2</v>
      </c>
      <c r="I11" s="35" t="s">
        <v>1204</v>
      </c>
      <c r="J11" s="35" t="s">
        <v>1554</v>
      </c>
      <c r="K11" s="35" t="s">
        <v>1925</v>
      </c>
      <c r="L11" s="85">
        <v>865.93</v>
      </c>
      <c r="M11" s="35">
        <v>11</v>
      </c>
      <c r="N11" s="36">
        <v>24000</v>
      </c>
      <c r="O11" s="62" t="s">
        <v>1554</v>
      </c>
      <c r="P11" s="37"/>
      <c r="Q11" s="62" t="s">
        <v>1201</v>
      </c>
      <c r="R11" s="35"/>
      <c r="S11" s="57" t="s">
        <v>364</v>
      </c>
      <c r="T11" s="35" t="s">
        <v>305</v>
      </c>
      <c r="U11" s="51" t="s">
        <v>1197</v>
      </c>
      <c r="V11" s="35" t="s">
        <v>1313</v>
      </c>
      <c r="W11" s="51" t="s">
        <v>2077</v>
      </c>
      <c r="X11" s="51" t="s">
        <v>2077</v>
      </c>
      <c r="Y11" s="51" t="s">
        <v>2077</v>
      </c>
      <c r="Z11" s="51" t="s">
        <v>2077</v>
      </c>
      <c r="AA11" s="51" t="s">
        <v>2077</v>
      </c>
      <c r="AB11" s="51"/>
      <c r="AC11" s="280">
        <v>5305</v>
      </c>
      <c r="AD11" s="280">
        <v>26193</v>
      </c>
      <c r="AE11" s="280">
        <v>1300219</v>
      </c>
      <c r="AF11" s="280">
        <v>5787475</v>
      </c>
      <c r="AG11" s="280">
        <v>6100</v>
      </c>
      <c r="AH11" s="284">
        <v>11763</v>
      </c>
      <c r="AI11" s="280">
        <v>30608</v>
      </c>
      <c r="AJ11" s="280">
        <v>1417113</v>
      </c>
      <c r="AK11" s="284">
        <v>2714871</v>
      </c>
      <c r="AL11" s="280">
        <v>6750902</v>
      </c>
      <c r="AN11" s="225">
        <v>0.2025350284427137</v>
      </c>
      <c r="AO11" s="225">
        <v>0.004080081893896336</v>
      </c>
      <c r="AP11" s="225">
        <v>0.004525807886859122</v>
      </c>
      <c r="AQ11" s="225">
        <v>0.19929430214323052</v>
      </c>
      <c r="AR11" s="225">
        <v>0.38431129116570834</v>
      </c>
      <c r="AS11" s="225">
        <v>0.004304526173988948</v>
      </c>
      <c r="AT11" s="225">
        <v>0.004332802553049482</v>
      </c>
      <c r="AU11" s="225">
        <v>0.004533912653449865</v>
      </c>
      <c r="AV11" s="236"/>
      <c r="AW11" s="225"/>
      <c r="AX11" s="236"/>
      <c r="AY11" s="225"/>
    </row>
    <row r="12" spans="1:51" s="92" customFormat="1" ht="12.75">
      <c r="A12" s="160"/>
      <c r="B12" s="34" t="s">
        <v>1552</v>
      </c>
      <c r="C12" s="18">
        <v>22232494</v>
      </c>
      <c r="D12" s="92" t="s">
        <v>2160</v>
      </c>
      <c r="E12" s="67" t="s">
        <v>1441</v>
      </c>
      <c r="F12" s="35">
        <v>1</v>
      </c>
      <c r="G12" s="35" t="s">
        <v>1166</v>
      </c>
      <c r="H12" s="35">
        <v>2</v>
      </c>
      <c r="I12" s="35" t="s">
        <v>1204</v>
      </c>
      <c r="J12" s="35" t="s">
        <v>1554</v>
      </c>
      <c r="K12" s="35" t="s">
        <v>210</v>
      </c>
      <c r="L12" s="85" t="s">
        <v>2077</v>
      </c>
      <c r="M12" s="35">
        <v>7</v>
      </c>
      <c r="N12" s="36" t="s">
        <v>2077</v>
      </c>
      <c r="O12" s="62" t="s">
        <v>1554</v>
      </c>
      <c r="P12" s="37"/>
      <c r="Q12" s="62" t="s">
        <v>1201</v>
      </c>
      <c r="R12" s="35"/>
      <c r="S12" s="57" t="s">
        <v>2162</v>
      </c>
      <c r="T12" s="35" t="s">
        <v>305</v>
      </c>
      <c r="U12" s="51" t="s">
        <v>1197</v>
      </c>
      <c r="V12" s="35" t="s">
        <v>1313</v>
      </c>
      <c r="W12" s="51" t="s">
        <v>2077</v>
      </c>
      <c r="X12" s="51" t="s">
        <v>2077</v>
      </c>
      <c r="Y12" s="51" t="s">
        <v>2077</v>
      </c>
      <c r="Z12" s="51" t="s">
        <v>2077</v>
      </c>
      <c r="AA12" s="51" t="s">
        <v>2077</v>
      </c>
      <c r="AB12" s="51"/>
      <c r="AC12" s="280">
        <v>21</v>
      </c>
      <c r="AD12" s="280">
        <v>45</v>
      </c>
      <c r="AE12" s="280">
        <v>1300219</v>
      </c>
      <c r="AF12" s="280">
        <v>5787475</v>
      </c>
      <c r="AG12" s="280">
        <v>99</v>
      </c>
      <c r="AH12" s="284">
        <v>226</v>
      </c>
      <c r="AI12" s="280">
        <v>1037</v>
      </c>
      <c r="AJ12" s="280">
        <v>1417113</v>
      </c>
      <c r="AK12" s="284">
        <v>2714871</v>
      </c>
      <c r="AL12" s="280">
        <v>6750902</v>
      </c>
      <c r="AN12" s="225">
        <v>0.4666666666666667</v>
      </c>
      <c r="AO12" s="225">
        <v>1.6151125310428475E-05</v>
      </c>
      <c r="AP12" s="225">
        <v>7.775411556853376E-06</v>
      </c>
      <c r="AQ12" s="225">
        <v>0.09546769527483125</v>
      </c>
      <c r="AR12" s="225">
        <v>0.21793635486981677</v>
      </c>
      <c r="AS12" s="225">
        <v>6.986034282375506E-05</v>
      </c>
      <c r="AT12" s="225">
        <v>8.324520759918243E-05</v>
      </c>
      <c r="AU12" s="225">
        <v>0.0001536091029021011</v>
      </c>
      <c r="AV12" s="236"/>
      <c r="AW12" s="225"/>
      <c r="AX12" s="236"/>
      <c r="AY12" s="225"/>
    </row>
    <row r="13" spans="1:51" s="121" customFormat="1" ht="12.75" customHeight="1">
      <c r="A13" s="160"/>
      <c r="B13" s="50" t="s">
        <v>1552</v>
      </c>
      <c r="C13" s="18"/>
      <c r="D13" s="121" t="s">
        <v>2161</v>
      </c>
      <c r="E13" s="35"/>
      <c r="F13" s="51">
        <v>1</v>
      </c>
      <c r="G13" s="51" t="s">
        <v>1166</v>
      </c>
      <c r="H13" s="51">
        <v>3</v>
      </c>
      <c r="I13" s="51" t="s">
        <v>1207</v>
      </c>
      <c r="J13" s="51" t="s">
        <v>1554</v>
      </c>
      <c r="K13" s="51" t="s">
        <v>210</v>
      </c>
      <c r="L13" s="134">
        <v>551</v>
      </c>
      <c r="M13" s="51">
        <v>88</v>
      </c>
      <c r="N13" s="52" t="s">
        <v>2077</v>
      </c>
      <c r="O13" s="54" t="s">
        <v>1554</v>
      </c>
      <c r="P13" s="53"/>
      <c r="Q13" s="54" t="s">
        <v>1201</v>
      </c>
      <c r="R13" s="51"/>
      <c r="S13" s="5" t="s">
        <v>365</v>
      </c>
      <c r="T13" s="63" t="s">
        <v>305</v>
      </c>
      <c r="U13" s="51" t="s">
        <v>1197</v>
      </c>
      <c r="V13" s="51" t="s">
        <v>998</v>
      </c>
      <c r="W13" s="51" t="s">
        <v>2077</v>
      </c>
      <c r="X13" s="51" t="s">
        <v>2077</v>
      </c>
      <c r="Y13" s="51" t="s">
        <v>2077</v>
      </c>
      <c r="Z13" s="51" t="s">
        <v>2077</v>
      </c>
      <c r="AA13" s="51" t="s">
        <v>2077</v>
      </c>
      <c r="AB13" s="51"/>
      <c r="AC13" s="281"/>
      <c r="AD13" s="281"/>
      <c r="AE13" s="281"/>
      <c r="AF13" s="281"/>
      <c r="AG13" s="281"/>
      <c r="AH13" s="234"/>
      <c r="AI13" s="281"/>
      <c r="AJ13" s="281"/>
      <c r="AK13" s="234"/>
      <c r="AL13" s="281"/>
      <c r="AN13" s="225"/>
      <c r="AO13" s="225"/>
      <c r="AP13" s="225"/>
      <c r="AQ13" s="225"/>
      <c r="AR13" s="274"/>
      <c r="AS13" s="225"/>
      <c r="AT13" s="274"/>
      <c r="AU13" s="225"/>
      <c r="AV13" s="269"/>
      <c r="AW13" s="274"/>
      <c r="AX13" s="269"/>
      <c r="AY13" s="274"/>
    </row>
    <row r="14" spans="1:51" s="121" customFormat="1" ht="12.75" customHeight="1">
      <c r="A14" s="160"/>
      <c r="B14" s="50" t="s">
        <v>1552</v>
      </c>
      <c r="C14" s="18"/>
      <c r="D14" s="121" t="s">
        <v>1555</v>
      </c>
      <c r="E14" s="35"/>
      <c r="F14" s="51">
        <v>1</v>
      </c>
      <c r="G14" s="51" t="s">
        <v>1166</v>
      </c>
      <c r="H14" s="51">
        <v>3</v>
      </c>
      <c r="I14" s="51" t="s">
        <v>1207</v>
      </c>
      <c r="J14" s="51" t="s">
        <v>1554</v>
      </c>
      <c r="K14" s="51" t="s">
        <v>210</v>
      </c>
      <c r="L14" s="134" t="s">
        <v>2077</v>
      </c>
      <c r="M14" s="51" t="s">
        <v>2077</v>
      </c>
      <c r="N14" s="52" t="s">
        <v>2077</v>
      </c>
      <c r="O14" s="54" t="s">
        <v>1554</v>
      </c>
      <c r="P14" s="53"/>
      <c r="Q14" s="54" t="s">
        <v>1201</v>
      </c>
      <c r="R14" s="51"/>
      <c r="S14" s="5" t="s">
        <v>365</v>
      </c>
      <c r="T14" s="63" t="s">
        <v>305</v>
      </c>
      <c r="U14" s="51" t="s">
        <v>1197</v>
      </c>
      <c r="V14" s="51" t="s">
        <v>1313</v>
      </c>
      <c r="W14" s="51" t="s">
        <v>2077</v>
      </c>
      <c r="X14" s="51" t="s">
        <v>2077</v>
      </c>
      <c r="Y14" s="51" t="s">
        <v>2077</v>
      </c>
      <c r="Z14" s="51" t="s">
        <v>2077</v>
      </c>
      <c r="AA14" s="51" t="s">
        <v>2077</v>
      </c>
      <c r="AB14" s="51"/>
      <c r="AC14" s="281"/>
      <c r="AD14" s="281"/>
      <c r="AE14" s="281"/>
      <c r="AF14" s="281"/>
      <c r="AG14" s="281"/>
      <c r="AH14" s="234"/>
      <c r="AI14" s="281"/>
      <c r="AJ14" s="281"/>
      <c r="AK14" s="234"/>
      <c r="AL14" s="281"/>
      <c r="AN14" s="225"/>
      <c r="AO14" s="225"/>
      <c r="AP14" s="225"/>
      <c r="AQ14" s="225"/>
      <c r="AR14" s="274"/>
      <c r="AS14" s="225"/>
      <c r="AT14" s="274"/>
      <c r="AU14" s="225"/>
      <c r="AV14" s="269"/>
      <c r="AW14" s="274"/>
      <c r="AX14" s="269"/>
      <c r="AY14" s="274"/>
    </row>
    <row r="15" spans="1:51" s="121" customFormat="1" ht="12.75" customHeight="1">
      <c r="A15" s="160"/>
      <c r="B15" s="50" t="s">
        <v>1552</v>
      </c>
      <c r="C15" s="18"/>
      <c r="D15" s="121" t="s">
        <v>1567</v>
      </c>
      <c r="E15" s="35"/>
      <c r="F15" s="51">
        <v>1</v>
      </c>
      <c r="G15" s="51" t="s">
        <v>1166</v>
      </c>
      <c r="H15" s="51">
        <v>3</v>
      </c>
      <c r="I15" s="51" t="s">
        <v>1207</v>
      </c>
      <c r="J15" s="51" t="s">
        <v>1554</v>
      </c>
      <c r="K15" s="35" t="s">
        <v>1925</v>
      </c>
      <c r="L15" s="134">
        <v>500</v>
      </c>
      <c r="M15" s="51" t="s">
        <v>2077</v>
      </c>
      <c r="N15" s="52" t="s">
        <v>2077</v>
      </c>
      <c r="O15" s="54" t="s">
        <v>1568</v>
      </c>
      <c r="P15" s="54" t="s">
        <v>2157</v>
      </c>
      <c r="Q15" s="63"/>
      <c r="R15" s="51"/>
      <c r="S15" s="5" t="s">
        <v>2163</v>
      </c>
      <c r="T15" s="63" t="s">
        <v>305</v>
      </c>
      <c r="U15" s="51" t="s">
        <v>1197</v>
      </c>
      <c r="V15" s="51" t="s">
        <v>998</v>
      </c>
      <c r="W15" s="51" t="s">
        <v>2077</v>
      </c>
      <c r="X15" s="51" t="s">
        <v>2077</v>
      </c>
      <c r="Y15" s="51" t="s">
        <v>2077</v>
      </c>
      <c r="Z15" s="51" t="s">
        <v>2077</v>
      </c>
      <c r="AA15" s="51" t="s">
        <v>2077</v>
      </c>
      <c r="AB15" s="51"/>
      <c r="AC15" s="281"/>
      <c r="AD15" s="281"/>
      <c r="AE15" s="281"/>
      <c r="AF15" s="281"/>
      <c r="AG15" s="281"/>
      <c r="AH15" s="234"/>
      <c r="AI15" s="281"/>
      <c r="AJ15" s="281"/>
      <c r="AK15" s="234"/>
      <c r="AL15" s="281"/>
      <c r="AN15" s="225"/>
      <c r="AO15" s="225"/>
      <c r="AP15" s="225"/>
      <c r="AQ15" s="225"/>
      <c r="AR15" s="274"/>
      <c r="AS15" s="225"/>
      <c r="AT15" s="274"/>
      <c r="AU15" s="225"/>
      <c r="AV15" s="269"/>
      <c r="AW15" s="274"/>
      <c r="AX15" s="269"/>
      <c r="AY15" s="274"/>
    </row>
    <row r="16" spans="1:51" s="92" customFormat="1" ht="12.75" customHeight="1">
      <c r="A16" s="160"/>
      <c r="B16" s="34" t="s">
        <v>1552</v>
      </c>
      <c r="C16" s="18"/>
      <c r="D16" s="92" t="s">
        <v>371</v>
      </c>
      <c r="E16" s="35"/>
      <c r="F16" s="35">
        <v>1</v>
      </c>
      <c r="G16" s="35" t="s">
        <v>1763</v>
      </c>
      <c r="H16" s="35">
        <v>4</v>
      </c>
      <c r="I16" s="35" t="s">
        <v>1213</v>
      </c>
      <c r="J16" s="35" t="s">
        <v>367</v>
      </c>
      <c r="K16" s="35" t="s">
        <v>1609</v>
      </c>
      <c r="L16" s="85" t="s">
        <v>2077</v>
      </c>
      <c r="M16" s="35" t="s">
        <v>2077</v>
      </c>
      <c r="N16" s="36" t="s">
        <v>2077</v>
      </c>
      <c r="O16" s="62" t="s">
        <v>777</v>
      </c>
      <c r="P16" s="37"/>
      <c r="Q16" s="37"/>
      <c r="R16" s="35"/>
      <c r="S16" s="153" t="s">
        <v>1437</v>
      </c>
      <c r="T16" s="35" t="s">
        <v>777</v>
      </c>
      <c r="U16" s="51" t="s">
        <v>1197</v>
      </c>
      <c r="V16" s="35" t="s">
        <v>1313</v>
      </c>
      <c r="W16" s="51" t="s">
        <v>2077</v>
      </c>
      <c r="X16" s="51" t="s">
        <v>2077</v>
      </c>
      <c r="Y16" s="51" t="s">
        <v>2077</v>
      </c>
      <c r="Z16" s="51" t="s">
        <v>2077</v>
      </c>
      <c r="AA16" s="51" t="s">
        <v>2077</v>
      </c>
      <c r="AB16" s="51"/>
      <c r="AC16" s="280"/>
      <c r="AD16" s="280"/>
      <c r="AE16" s="280"/>
      <c r="AF16" s="280"/>
      <c r="AG16" s="280"/>
      <c r="AH16" s="284"/>
      <c r="AI16" s="280"/>
      <c r="AJ16" s="280"/>
      <c r="AK16" s="284"/>
      <c r="AL16" s="280"/>
      <c r="AN16" s="225"/>
      <c r="AO16" s="225"/>
      <c r="AP16" s="225"/>
      <c r="AQ16" s="225"/>
      <c r="AR16" s="225"/>
      <c r="AS16" s="225"/>
      <c r="AT16" s="225"/>
      <c r="AU16" s="225"/>
      <c r="AV16" s="236"/>
      <c r="AW16" s="225"/>
      <c r="AX16" s="236"/>
      <c r="AY16" s="225"/>
    </row>
    <row r="17" spans="1:51" s="92" customFormat="1" ht="12.75" customHeight="1">
      <c r="A17" s="160"/>
      <c r="B17" s="34" t="s">
        <v>1552</v>
      </c>
      <c r="C17" s="18"/>
      <c r="D17" s="92" t="s">
        <v>372</v>
      </c>
      <c r="E17" s="35"/>
      <c r="F17" s="35">
        <v>1</v>
      </c>
      <c r="G17" s="35" t="s">
        <v>1763</v>
      </c>
      <c r="H17" s="35">
        <v>4</v>
      </c>
      <c r="I17" s="35" t="s">
        <v>1213</v>
      </c>
      <c r="J17" s="35" t="s">
        <v>367</v>
      </c>
      <c r="K17" s="35" t="s">
        <v>1609</v>
      </c>
      <c r="L17" s="85" t="s">
        <v>2077</v>
      </c>
      <c r="M17" s="35" t="s">
        <v>2077</v>
      </c>
      <c r="N17" s="36" t="s">
        <v>2077</v>
      </c>
      <c r="O17" s="62" t="s">
        <v>777</v>
      </c>
      <c r="P17" s="37"/>
      <c r="Q17" s="62" t="s">
        <v>1201</v>
      </c>
      <c r="R17" s="35"/>
      <c r="S17" s="153" t="s">
        <v>1437</v>
      </c>
      <c r="T17" s="35" t="s">
        <v>777</v>
      </c>
      <c r="U17" s="51" t="s">
        <v>1197</v>
      </c>
      <c r="V17" s="35" t="s">
        <v>1313</v>
      </c>
      <c r="W17" s="51" t="s">
        <v>2077</v>
      </c>
      <c r="X17" s="51" t="s">
        <v>2077</v>
      </c>
      <c r="Y17" s="51" t="s">
        <v>2077</v>
      </c>
      <c r="Z17" s="51" t="s">
        <v>2077</v>
      </c>
      <c r="AA17" s="51" t="s">
        <v>2077</v>
      </c>
      <c r="AB17" s="51"/>
      <c r="AC17" s="280"/>
      <c r="AD17" s="280"/>
      <c r="AE17" s="280"/>
      <c r="AF17" s="280"/>
      <c r="AG17" s="280"/>
      <c r="AH17" s="284"/>
      <c r="AI17" s="280"/>
      <c r="AJ17" s="280"/>
      <c r="AK17" s="284"/>
      <c r="AL17" s="280"/>
      <c r="AN17" s="225"/>
      <c r="AO17" s="225"/>
      <c r="AP17" s="225"/>
      <c r="AQ17" s="225"/>
      <c r="AR17" s="225"/>
      <c r="AS17" s="225"/>
      <c r="AT17" s="225"/>
      <c r="AU17" s="225"/>
      <c r="AV17" s="236"/>
      <c r="AW17" s="225"/>
      <c r="AX17" s="236"/>
      <c r="AY17" s="225"/>
    </row>
    <row r="18" spans="1:51" s="92" customFormat="1" ht="12.75" customHeight="1">
      <c r="A18" s="160"/>
      <c r="B18" s="34" t="s">
        <v>1552</v>
      </c>
      <c r="C18" s="18"/>
      <c r="D18" s="92" t="s">
        <v>1561</v>
      </c>
      <c r="E18" s="35"/>
      <c r="F18" s="35">
        <v>1</v>
      </c>
      <c r="G18" s="35" t="s">
        <v>373</v>
      </c>
      <c r="H18" s="35">
        <v>4</v>
      </c>
      <c r="I18" s="35" t="s">
        <v>1213</v>
      </c>
      <c r="J18" s="35" t="s">
        <v>367</v>
      </c>
      <c r="K18" s="35" t="s">
        <v>1609</v>
      </c>
      <c r="L18" s="85" t="s">
        <v>2077</v>
      </c>
      <c r="M18" s="35" t="s">
        <v>2077</v>
      </c>
      <c r="N18" s="36" t="s">
        <v>2077</v>
      </c>
      <c r="O18" s="62" t="s">
        <v>777</v>
      </c>
      <c r="P18" s="37"/>
      <c r="Q18" s="37"/>
      <c r="R18" s="35"/>
      <c r="S18" s="153" t="s">
        <v>1437</v>
      </c>
      <c r="T18" s="35" t="s">
        <v>777</v>
      </c>
      <c r="U18" s="51" t="s">
        <v>1197</v>
      </c>
      <c r="V18" s="35" t="s">
        <v>998</v>
      </c>
      <c r="W18" s="51" t="s">
        <v>2077</v>
      </c>
      <c r="X18" s="51" t="s">
        <v>2077</v>
      </c>
      <c r="Y18" s="51" t="s">
        <v>2077</v>
      </c>
      <c r="Z18" s="51" t="s">
        <v>2077</v>
      </c>
      <c r="AA18" s="51" t="s">
        <v>2077</v>
      </c>
      <c r="AB18" s="51"/>
      <c r="AC18" s="280"/>
      <c r="AD18" s="280"/>
      <c r="AE18" s="280"/>
      <c r="AF18" s="280"/>
      <c r="AG18" s="280"/>
      <c r="AH18" s="284"/>
      <c r="AI18" s="280"/>
      <c r="AJ18" s="280"/>
      <c r="AK18" s="284"/>
      <c r="AL18" s="280"/>
      <c r="AN18" s="225"/>
      <c r="AO18" s="225"/>
      <c r="AP18" s="225"/>
      <c r="AQ18" s="225"/>
      <c r="AR18" s="225"/>
      <c r="AS18" s="225"/>
      <c r="AT18" s="225"/>
      <c r="AU18" s="225"/>
      <c r="AV18" s="236"/>
      <c r="AW18" s="225"/>
      <c r="AX18" s="236"/>
      <c r="AY18" s="225"/>
    </row>
    <row r="19" spans="1:51" s="92" customFormat="1" ht="12.75" customHeight="1">
      <c r="A19" s="160"/>
      <c r="B19" s="34" t="s">
        <v>1552</v>
      </c>
      <c r="C19" s="18"/>
      <c r="D19" s="92" t="s">
        <v>1564</v>
      </c>
      <c r="E19" s="35"/>
      <c r="F19" s="35">
        <v>1</v>
      </c>
      <c r="G19" s="35" t="s">
        <v>1763</v>
      </c>
      <c r="H19" s="35">
        <v>4</v>
      </c>
      <c r="I19" s="35" t="s">
        <v>1213</v>
      </c>
      <c r="J19" s="35" t="s">
        <v>1580</v>
      </c>
      <c r="K19" s="35" t="s">
        <v>1236</v>
      </c>
      <c r="L19" s="85" t="s">
        <v>2077</v>
      </c>
      <c r="M19" s="35" t="s">
        <v>2077</v>
      </c>
      <c r="N19" s="36" t="s">
        <v>2077</v>
      </c>
      <c r="O19" s="62" t="s">
        <v>374</v>
      </c>
      <c r="P19" s="37"/>
      <c r="Q19" s="62" t="s">
        <v>1201</v>
      </c>
      <c r="R19" s="35"/>
      <c r="S19" s="35" t="s">
        <v>1579</v>
      </c>
      <c r="T19" s="35" t="s">
        <v>1580</v>
      </c>
      <c r="U19" s="35" t="s">
        <v>1566</v>
      </c>
      <c r="V19" s="35" t="s">
        <v>998</v>
      </c>
      <c r="W19" s="35">
        <v>2013</v>
      </c>
      <c r="X19" s="35"/>
      <c r="Y19" s="51" t="s">
        <v>2077</v>
      </c>
      <c r="Z19" s="51" t="s">
        <v>2077</v>
      </c>
      <c r="AA19" s="51" t="s">
        <v>2077</v>
      </c>
      <c r="AB19" s="51"/>
      <c r="AC19" s="280"/>
      <c r="AD19" s="280"/>
      <c r="AE19" s="280"/>
      <c r="AF19" s="280"/>
      <c r="AG19" s="280"/>
      <c r="AH19" s="284"/>
      <c r="AI19" s="280"/>
      <c r="AJ19" s="280"/>
      <c r="AK19" s="284"/>
      <c r="AL19" s="280"/>
      <c r="AN19" s="225"/>
      <c r="AO19" s="225"/>
      <c r="AP19" s="225"/>
      <c r="AQ19" s="225"/>
      <c r="AR19" s="225"/>
      <c r="AS19" s="225"/>
      <c r="AT19" s="225"/>
      <c r="AU19" s="225"/>
      <c r="AV19" s="236"/>
      <c r="AW19" s="225"/>
      <c r="AX19" s="236"/>
      <c r="AY19" s="225"/>
    </row>
    <row r="20" spans="1:51" s="92" customFormat="1" ht="12.75" customHeight="1">
      <c r="A20" s="160"/>
      <c r="B20" s="34" t="s">
        <v>1552</v>
      </c>
      <c r="C20" s="18"/>
      <c r="D20" s="92" t="s">
        <v>368</v>
      </c>
      <c r="E20" s="35"/>
      <c r="F20" s="35">
        <v>1</v>
      </c>
      <c r="G20" s="35" t="s">
        <v>1763</v>
      </c>
      <c r="H20" s="51">
        <v>5</v>
      </c>
      <c r="I20" s="35" t="s">
        <v>1205</v>
      </c>
      <c r="J20" s="35" t="s">
        <v>367</v>
      </c>
      <c r="K20" s="35" t="s">
        <v>772</v>
      </c>
      <c r="L20" s="85">
        <f>17000-L5</f>
        <v>12133.39</v>
      </c>
      <c r="M20" s="35" t="s">
        <v>2077</v>
      </c>
      <c r="N20" s="36" t="s">
        <v>2077</v>
      </c>
      <c r="O20" s="62" t="s">
        <v>777</v>
      </c>
      <c r="P20" s="37"/>
      <c r="Q20" s="62" t="s">
        <v>1201</v>
      </c>
      <c r="R20" s="35"/>
      <c r="S20" s="153" t="s">
        <v>1437</v>
      </c>
      <c r="T20" s="35" t="s">
        <v>777</v>
      </c>
      <c r="U20" s="51" t="s">
        <v>1197</v>
      </c>
      <c r="V20" s="35" t="s">
        <v>1313</v>
      </c>
      <c r="W20" s="51" t="s">
        <v>2077</v>
      </c>
      <c r="X20" s="51" t="s">
        <v>2077</v>
      </c>
      <c r="Y20" s="51" t="s">
        <v>2077</v>
      </c>
      <c r="Z20" s="51" t="s">
        <v>2077</v>
      </c>
      <c r="AA20" s="51" t="s">
        <v>2077</v>
      </c>
      <c r="AB20" s="51"/>
      <c r="AC20" s="280"/>
      <c r="AD20" s="280"/>
      <c r="AE20" s="280"/>
      <c r="AF20" s="280"/>
      <c r="AG20" s="280"/>
      <c r="AH20" s="284"/>
      <c r="AI20" s="280"/>
      <c r="AJ20" s="280"/>
      <c r="AK20" s="284"/>
      <c r="AL20" s="280"/>
      <c r="AN20" s="225"/>
      <c r="AO20" s="225"/>
      <c r="AP20" s="225"/>
      <c r="AQ20" s="225"/>
      <c r="AR20" s="225"/>
      <c r="AS20" s="225"/>
      <c r="AT20" s="225"/>
      <c r="AU20" s="225"/>
      <c r="AV20" s="236"/>
      <c r="AW20" s="225"/>
      <c r="AX20" s="236"/>
      <c r="AY20" s="225"/>
    </row>
    <row r="21" spans="1:51" s="121" customFormat="1" ht="12.75" customHeight="1">
      <c r="A21" s="160"/>
      <c r="B21" s="50" t="s">
        <v>1552</v>
      </c>
      <c r="C21" s="18"/>
      <c r="D21" s="121" t="s">
        <v>2164</v>
      </c>
      <c r="E21" s="51"/>
      <c r="F21" s="51">
        <v>1</v>
      </c>
      <c r="G21" s="51" t="s">
        <v>1166</v>
      </c>
      <c r="H21" s="51">
        <v>5</v>
      </c>
      <c r="I21" s="51" t="s">
        <v>1205</v>
      </c>
      <c r="J21" s="51" t="s">
        <v>1554</v>
      </c>
      <c r="K21" s="35" t="s">
        <v>1925</v>
      </c>
      <c r="L21" s="134">
        <v>171</v>
      </c>
      <c r="M21" s="51" t="s">
        <v>2077</v>
      </c>
      <c r="N21" s="52" t="s">
        <v>2077</v>
      </c>
      <c r="O21" s="54" t="s">
        <v>1568</v>
      </c>
      <c r="P21" s="54" t="s">
        <v>2157</v>
      </c>
      <c r="Q21" s="54"/>
      <c r="R21" s="51"/>
      <c r="S21" s="5" t="s">
        <v>365</v>
      </c>
      <c r="T21" s="63" t="s">
        <v>305</v>
      </c>
      <c r="U21" s="51" t="s">
        <v>1197</v>
      </c>
      <c r="V21" s="51" t="s">
        <v>998</v>
      </c>
      <c r="W21" s="51" t="s">
        <v>2077</v>
      </c>
      <c r="X21" s="51" t="s">
        <v>2077</v>
      </c>
      <c r="Y21" s="51" t="s">
        <v>2077</v>
      </c>
      <c r="Z21" s="51" t="s">
        <v>2077</v>
      </c>
      <c r="AA21" s="51" t="s">
        <v>2077</v>
      </c>
      <c r="AB21" s="51"/>
      <c r="AC21" s="281"/>
      <c r="AD21" s="281"/>
      <c r="AE21" s="281"/>
      <c r="AF21" s="281"/>
      <c r="AG21" s="281"/>
      <c r="AH21" s="234"/>
      <c r="AI21" s="281"/>
      <c r="AJ21" s="281"/>
      <c r="AK21" s="234"/>
      <c r="AL21" s="281"/>
      <c r="AN21" s="225"/>
      <c r="AO21" s="225"/>
      <c r="AP21" s="225"/>
      <c r="AQ21" s="225"/>
      <c r="AR21" s="274"/>
      <c r="AS21" s="225"/>
      <c r="AT21" s="274"/>
      <c r="AU21" s="225"/>
      <c r="AV21" s="269"/>
      <c r="AW21" s="274"/>
      <c r="AX21" s="269"/>
      <c r="AY21" s="274"/>
    </row>
    <row r="22" spans="3:47" ht="12.75" customHeight="1">
      <c r="C22" s="18"/>
      <c r="AN22" s="225"/>
      <c r="AO22" s="225"/>
      <c r="AP22" s="225"/>
      <c r="AQ22" s="225"/>
      <c r="AS22" s="225"/>
      <c r="AU22" s="225"/>
    </row>
    <row r="23" spans="1:51" s="92" customFormat="1" ht="12.75" customHeight="1">
      <c r="A23" s="161"/>
      <c r="B23" s="34" t="s">
        <v>1264</v>
      </c>
      <c r="C23" s="18">
        <v>17820893</v>
      </c>
      <c r="D23" s="92" t="s">
        <v>1252</v>
      </c>
      <c r="E23" s="67" t="s">
        <v>950</v>
      </c>
      <c r="F23" s="35">
        <v>1</v>
      </c>
      <c r="G23" s="35" t="s">
        <v>1259</v>
      </c>
      <c r="H23" s="35">
        <v>1</v>
      </c>
      <c r="I23" s="35" t="s">
        <v>198</v>
      </c>
      <c r="J23" s="35" t="s">
        <v>1260</v>
      </c>
      <c r="K23" s="35" t="s">
        <v>1236</v>
      </c>
      <c r="L23" s="85">
        <v>215.6</v>
      </c>
      <c r="M23" s="35">
        <v>4</v>
      </c>
      <c r="N23" s="36">
        <v>9000</v>
      </c>
      <c r="O23" s="62" t="s">
        <v>1260</v>
      </c>
      <c r="P23" s="62" t="s">
        <v>1737</v>
      </c>
      <c r="Q23" s="62" t="s">
        <v>1201</v>
      </c>
      <c r="R23" s="35"/>
      <c r="S23" s="35" t="s">
        <v>2199</v>
      </c>
      <c r="T23" s="35" t="s">
        <v>777</v>
      </c>
      <c r="U23" s="35" t="s">
        <v>1211</v>
      </c>
      <c r="V23" s="35" t="s">
        <v>1318</v>
      </c>
      <c r="W23" s="35">
        <v>2012</v>
      </c>
      <c r="X23" s="35"/>
      <c r="Y23" s="35" t="s">
        <v>1210</v>
      </c>
      <c r="Z23" s="51" t="s">
        <v>2077</v>
      </c>
      <c r="AA23" s="51" t="s">
        <v>2077</v>
      </c>
      <c r="AB23" s="51"/>
      <c r="AC23" s="280">
        <v>4811</v>
      </c>
      <c r="AD23" s="280">
        <v>21209</v>
      </c>
      <c r="AE23" s="280">
        <v>556824</v>
      </c>
      <c r="AF23" s="280">
        <v>2077380</v>
      </c>
      <c r="AG23" s="280">
        <v>6158</v>
      </c>
      <c r="AH23" s="284">
        <v>12222</v>
      </c>
      <c r="AI23" s="280">
        <v>25924</v>
      </c>
      <c r="AJ23" s="280">
        <v>1145800</v>
      </c>
      <c r="AK23" s="284">
        <v>1933891</v>
      </c>
      <c r="AL23" s="280">
        <v>5643426</v>
      </c>
      <c r="AN23" s="225">
        <v>0.22683766325616483</v>
      </c>
      <c r="AO23" s="225">
        <v>0.008640072985359827</v>
      </c>
      <c r="AP23" s="225">
        <v>0.010209494651917318</v>
      </c>
      <c r="AQ23" s="225">
        <v>0.23754050300879495</v>
      </c>
      <c r="AR23" s="225">
        <v>0.47145502237309056</v>
      </c>
      <c r="AS23" s="225">
        <v>0.00537441089195322</v>
      </c>
      <c r="AT23" s="225">
        <v>0.006319901173333968</v>
      </c>
      <c r="AU23" s="225">
        <v>0.004593663494480126</v>
      </c>
      <c r="AV23" s="236"/>
      <c r="AW23" s="225"/>
      <c r="AX23" s="236"/>
      <c r="AY23" s="225"/>
    </row>
    <row r="24" spans="1:51" s="92" customFormat="1" ht="12.75" customHeight="1">
      <c r="A24" s="161"/>
      <c r="B24" s="34" t="s">
        <v>1264</v>
      </c>
      <c r="C24" s="18">
        <v>17820893</v>
      </c>
      <c r="D24" s="92" t="s">
        <v>1254</v>
      </c>
      <c r="E24" s="67" t="s">
        <v>950</v>
      </c>
      <c r="F24" s="35">
        <v>1</v>
      </c>
      <c r="G24" s="35" t="s">
        <v>1259</v>
      </c>
      <c r="H24" s="35">
        <v>1</v>
      </c>
      <c r="I24" s="35" t="s">
        <v>198</v>
      </c>
      <c r="J24" s="35" t="s">
        <v>1260</v>
      </c>
      <c r="K24" s="35" t="s">
        <v>1925</v>
      </c>
      <c r="L24" s="85">
        <v>862.4</v>
      </c>
      <c r="M24" s="35">
        <v>8.6</v>
      </c>
      <c r="N24" s="36">
        <v>43600</v>
      </c>
      <c r="O24" s="62" t="s">
        <v>1260</v>
      </c>
      <c r="P24" s="59"/>
      <c r="Q24" s="62" t="s">
        <v>1201</v>
      </c>
      <c r="R24" s="35"/>
      <c r="S24" s="35" t="s">
        <v>1341</v>
      </c>
      <c r="T24" s="35" t="s">
        <v>777</v>
      </c>
      <c r="U24" s="35" t="s">
        <v>1197</v>
      </c>
      <c r="V24" s="35" t="s">
        <v>1318</v>
      </c>
      <c r="W24" s="35">
        <v>2011</v>
      </c>
      <c r="X24" s="35"/>
      <c r="Y24" s="51" t="s">
        <v>2077</v>
      </c>
      <c r="Z24" s="51" t="s">
        <v>2077</v>
      </c>
      <c r="AA24" s="35">
        <v>24.8</v>
      </c>
      <c r="AB24" s="35"/>
      <c r="AC24" s="280">
        <v>11459</v>
      </c>
      <c r="AD24" s="280">
        <v>49507</v>
      </c>
      <c r="AE24" s="280">
        <v>556824</v>
      </c>
      <c r="AF24" s="280">
        <v>2077380</v>
      </c>
      <c r="AG24" s="226">
        <v>14813</v>
      </c>
      <c r="AH24" s="284">
        <v>24164</v>
      </c>
      <c r="AI24" s="226">
        <v>39952</v>
      </c>
      <c r="AJ24" s="280">
        <v>1145800</v>
      </c>
      <c r="AK24" s="284">
        <v>1933892</v>
      </c>
      <c r="AL24" s="280">
        <v>5643426</v>
      </c>
      <c r="AN24" s="225">
        <v>0.23146221746419698</v>
      </c>
      <c r="AO24" s="225">
        <v>0.020579213539646278</v>
      </c>
      <c r="AP24" s="225">
        <v>0.02383146078233159</v>
      </c>
      <c r="AQ24" s="225">
        <v>0.3707699239086904</v>
      </c>
      <c r="AR24" s="225">
        <v>0.604825790949139</v>
      </c>
      <c r="AS24" s="225">
        <v>0.0129280851806598</v>
      </c>
      <c r="AT24" s="225">
        <v>0.012495010062609495</v>
      </c>
      <c r="AU24" s="225">
        <v>0.007079387591863524</v>
      </c>
      <c r="AV24" s="236"/>
      <c r="AW24" s="225"/>
      <c r="AX24" s="236"/>
      <c r="AY24" s="225"/>
    </row>
    <row r="25" spans="1:51" s="92" customFormat="1" ht="12.75" customHeight="1">
      <c r="A25" s="161"/>
      <c r="B25" s="34" t="s">
        <v>1264</v>
      </c>
      <c r="C25" s="18">
        <v>17820893</v>
      </c>
      <c r="D25" s="92" t="s">
        <v>480</v>
      </c>
      <c r="E25" s="67" t="s">
        <v>950</v>
      </c>
      <c r="F25" s="35">
        <v>1</v>
      </c>
      <c r="G25" s="35" t="s">
        <v>1259</v>
      </c>
      <c r="H25" s="35">
        <v>1</v>
      </c>
      <c r="I25" s="35" t="s">
        <v>198</v>
      </c>
      <c r="J25" s="35" t="s">
        <v>1260</v>
      </c>
      <c r="K25" s="35" t="s">
        <v>1925</v>
      </c>
      <c r="L25" s="85">
        <v>690</v>
      </c>
      <c r="M25" s="35">
        <v>11.5</v>
      </c>
      <c r="N25" s="36">
        <v>9004</v>
      </c>
      <c r="O25" s="62" t="s">
        <v>1260</v>
      </c>
      <c r="P25" s="59"/>
      <c r="Q25" s="62" t="s">
        <v>1201</v>
      </c>
      <c r="R25" s="35"/>
      <c r="S25" s="35" t="s">
        <v>99</v>
      </c>
      <c r="T25" s="35" t="s">
        <v>777</v>
      </c>
      <c r="U25" s="35" t="s">
        <v>1211</v>
      </c>
      <c r="V25" s="35" t="s">
        <v>1318</v>
      </c>
      <c r="W25" s="35">
        <v>2014</v>
      </c>
      <c r="X25" s="35">
        <v>0</v>
      </c>
      <c r="Y25" s="35" t="s">
        <v>1377</v>
      </c>
      <c r="Z25" s="51" t="s">
        <v>2077</v>
      </c>
      <c r="AA25" s="51" t="s">
        <v>2077</v>
      </c>
      <c r="AB25" s="51"/>
      <c r="AC25" s="280">
        <v>6215</v>
      </c>
      <c r="AD25" s="280">
        <v>18884</v>
      </c>
      <c r="AE25" s="280">
        <v>556824</v>
      </c>
      <c r="AF25" s="280">
        <v>2077380</v>
      </c>
      <c r="AG25" s="280">
        <v>3323</v>
      </c>
      <c r="AH25" s="284">
        <v>6078</v>
      </c>
      <c r="AI25" s="280">
        <v>17050</v>
      </c>
      <c r="AJ25" s="280">
        <v>1145800</v>
      </c>
      <c r="AK25" s="284">
        <v>1933893</v>
      </c>
      <c r="AL25" s="280">
        <v>5643426</v>
      </c>
      <c r="AN25" s="225">
        <v>0.32911459436560053</v>
      </c>
      <c r="AO25" s="225">
        <v>0.011161516026608049</v>
      </c>
      <c r="AP25" s="225">
        <v>0.009090296431081458</v>
      </c>
      <c r="AQ25" s="225">
        <v>0.1948973607038123</v>
      </c>
      <c r="AR25" s="225">
        <v>0.3564809384164223</v>
      </c>
      <c r="AS25" s="225">
        <v>0.002900157095479141</v>
      </c>
      <c r="AT25" s="225">
        <v>0.0031428832929226175</v>
      </c>
      <c r="AU25" s="225">
        <v>0.0030212144183338276</v>
      </c>
      <c r="AV25" s="236"/>
      <c r="AW25" s="225"/>
      <c r="AX25" s="236"/>
      <c r="AY25" s="225"/>
    </row>
    <row r="26" spans="1:51" s="92" customFormat="1" ht="12.75">
      <c r="A26" s="161"/>
      <c r="B26" s="34" t="s">
        <v>1264</v>
      </c>
      <c r="C26" s="18">
        <v>17820893</v>
      </c>
      <c r="D26" s="92" t="s">
        <v>1253</v>
      </c>
      <c r="E26" s="67" t="s">
        <v>1441</v>
      </c>
      <c r="F26" s="35">
        <v>1</v>
      </c>
      <c r="G26" s="35" t="s">
        <v>1259</v>
      </c>
      <c r="H26" s="35">
        <v>2</v>
      </c>
      <c r="I26" s="35" t="s">
        <v>1204</v>
      </c>
      <c r="J26" s="35" t="s">
        <v>1260</v>
      </c>
      <c r="K26" s="35" t="s">
        <v>1925</v>
      </c>
      <c r="L26" s="85">
        <v>1300</v>
      </c>
      <c r="M26" s="35">
        <v>6.9</v>
      </c>
      <c r="N26" s="64" t="s">
        <v>2077</v>
      </c>
      <c r="O26" s="62" t="s">
        <v>1260</v>
      </c>
      <c r="P26" s="59"/>
      <c r="Q26" s="62" t="s">
        <v>1201</v>
      </c>
      <c r="R26" s="35"/>
      <c r="S26" s="35"/>
      <c r="T26" s="35"/>
      <c r="U26" s="35" t="s">
        <v>1211</v>
      </c>
      <c r="V26" s="35" t="s">
        <v>1318</v>
      </c>
      <c r="W26" s="51" t="s">
        <v>2077</v>
      </c>
      <c r="X26" s="51" t="s">
        <v>2077</v>
      </c>
      <c r="Y26" s="51" t="s">
        <v>2077</v>
      </c>
      <c r="Z26" s="51" t="s">
        <v>2077</v>
      </c>
      <c r="AA26" s="51" t="s">
        <v>2077</v>
      </c>
      <c r="AB26" s="51"/>
      <c r="AC26" s="280">
        <v>12684</v>
      </c>
      <c r="AD26" s="280">
        <v>60970</v>
      </c>
      <c r="AE26" s="280">
        <v>556824</v>
      </c>
      <c r="AF26" s="280">
        <v>2077380</v>
      </c>
      <c r="AG26" s="280">
        <v>8898</v>
      </c>
      <c r="AH26" s="284">
        <v>15518</v>
      </c>
      <c r="AI26" s="280">
        <v>39306</v>
      </c>
      <c r="AJ26" s="280">
        <v>1145800</v>
      </c>
      <c r="AK26" s="284">
        <v>1933894</v>
      </c>
      <c r="AL26" s="280">
        <v>5643426</v>
      </c>
      <c r="AN26" s="225">
        <v>0.20803673938002296</v>
      </c>
      <c r="AO26" s="225">
        <v>0.022779190552131373</v>
      </c>
      <c r="AP26" s="225">
        <v>0.029349469042736522</v>
      </c>
      <c r="AQ26" s="225">
        <v>0.2263776522668295</v>
      </c>
      <c r="AR26" s="225">
        <v>0.39479977611560574</v>
      </c>
      <c r="AS26" s="225">
        <v>0.007765753185547216</v>
      </c>
      <c r="AT26" s="225">
        <v>0.008024224698975228</v>
      </c>
      <c r="AU26" s="225">
        <v>0.006964918118887357</v>
      </c>
      <c r="AV26" s="236"/>
      <c r="AW26" s="225"/>
      <c r="AX26" s="236"/>
      <c r="AY26" s="225"/>
    </row>
    <row r="27" spans="1:51" s="92" customFormat="1" ht="12.75">
      <c r="A27" s="161"/>
      <c r="B27" s="34" t="s">
        <v>1264</v>
      </c>
      <c r="C27" s="18">
        <v>17820893</v>
      </c>
      <c r="D27" s="92" t="s">
        <v>489</v>
      </c>
      <c r="E27" s="67" t="s">
        <v>1441</v>
      </c>
      <c r="F27" s="35">
        <v>1</v>
      </c>
      <c r="G27" s="35" t="s">
        <v>1259</v>
      </c>
      <c r="H27" s="35">
        <v>2</v>
      </c>
      <c r="I27" s="59" t="s">
        <v>1204</v>
      </c>
      <c r="J27" s="35" t="s">
        <v>1260</v>
      </c>
      <c r="K27" s="35" t="s">
        <v>1925</v>
      </c>
      <c r="L27" s="85">
        <v>1400</v>
      </c>
      <c r="M27" s="35">
        <v>10</v>
      </c>
      <c r="N27" s="36">
        <v>21300</v>
      </c>
      <c r="O27" s="62" t="s">
        <v>1260</v>
      </c>
      <c r="P27" s="59"/>
      <c r="Q27" s="62" t="s">
        <v>1201</v>
      </c>
      <c r="R27" s="35"/>
      <c r="S27" s="35" t="s">
        <v>106</v>
      </c>
      <c r="T27" s="35" t="s">
        <v>777</v>
      </c>
      <c r="U27" s="35" t="s">
        <v>1211</v>
      </c>
      <c r="V27" s="35" t="s">
        <v>1318</v>
      </c>
      <c r="W27" s="35">
        <v>2018</v>
      </c>
      <c r="X27" s="35">
        <v>0</v>
      </c>
      <c r="Y27" s="104" t="s">
        <v>490</v>
      </c>
      <c r="Z27" s="35" t="s">
        <v>491</v>
      </c>
      <c r="AA27" s="35">
        <v>55</v>
      </c>
      <c r="AB27" s="35"/>
      <c r="AC27" s="280">
        <v>5512</v>
      </c>
      <c r="AD27" s="280">
        <v>25949</v>
      </c>
      <c r="AE27" s="280">
        <v>556824</v>
      </c>
      <c r="AF27" s="280">
        <v>2077380</v>
      </c>
      <c r="AG27" s="280">
        <v>9860</v>
      </c>
      <c r="AH27" s="284">
        <v>16563</v>
      </c>
      <c r="AI27" s="280">
        <v>27076</v>
      </c>
      <c r="AJ27" s="280">
        <v>1145800</v>
      </c>
      <c r="AK27" s="284">
        <v>1933895</v>
      </c>
      <c r="AL27" s="280">
        <v>5643426</v>
      </c>
      <c r="AN27" s="225">
        <v>0.21241666345523913</v>
      </c>
      <c r="AO27" s="225">
        <v>0.009898998606381909</v>
      </c>
      <c r="AP27" s="225">
        <v>0.012491214895685911</v>
      </c>
      <c r="AQ27" s="225">
        <v>0.3641601418230167</v>
      </c>
      <c r="AR27" s="225">
        <v>0.6117225587235928</v>
      </c>
      <c r="AS27" s="225">
        <v>0.008605341246290801</v>
      </c>
      <c r="AT27" s="225">
        <v>0.008564580807127584</v>
      </c>
      <c r="AU27" s="225">
        <v>0.004797794814710071</v>
      </c>
      <c r="AV27" s="236"/>
      <c r="AW27" s="225"/>
      <c r="AX27" s="236"/>
      <c r="AY27" s="225"/>
    </row>
    <row r="28" spans="1:51" s="92" customFormat="1" ht="12.75">
      <c r="A28" s="161"/>
      <c r="B28" s="34" t="s">
        <v>1264</v>
      </c>
      <c r="C28" s="18">
        <v>17820893</v>
      </c>
      <c r="D28" s="92" t="s">
        <v>877</v>
      </c>
      <c r="E28" s="67" t="s">
        <v>950</v>
      </c>
      <c r="F28" s="35">
        <v>1</v>
      </c>
      <c r="G28" s="35" t="s">
        <v>1259</v>
      </c>
      <c r="H28" s="35">
        <v>2</v>
      </c>
      <c r="I28" s="35" t="s">
        <v>1204</v>
      </c>
      <c r="J28" s="35" t="s">
        <v>878</v>
      </c>
      <c r="K28" s="35" t="s">
        <v>210</v>
      </c>
      <c r="L28" s="85">
        <v>232.7</v>
      </c>
      <c r="M28" s="35">
        <v>24.35</v>
      </c>
      <c r="N28" s="36">
        <v>4350</v>
      </c>
      <c r="O28" s="62" t="s">
        <v>876</v>
      </c>
      <c r="P28" s="105" t="s">
        <v>498</v>
      </c>
      <c r="Q28" s="104" t="s">
        <v>1201</v>
      </c>
      <c r="R28" s="35"/>
      <c r="S28" s="35" t="s">
        <v>502</v>
      </c>
      <c r="T28" s="35" t="s">
        <v>878</v>
      </c>
      <c r="U28" s="35" t="s">
        <v>1197</v>
      </c>
      <c r="V28" s="35" t="s">
        <v>1313</v>
      </c>
      <c r="W28" s="35">
        <v>2012</v>
      </c>
      <c r="X28" s="84" t="s">
        <v>499</v>
      </c>
      <c r="Y28" s="59" t="s">
        <v>500</v>
      </c>
      <c r="Z28" s="35" t="s">
        <v>501</v>
      </c>
      <c r="AA28" s="35">
        <v>6.47</v>
      </c>
      <c r="AB28" s="35"/>
      <c r="AC28" s="280">
        <v>1432</v>
      </c>
      <c r="AD28" s="280">
        <v>6137</v>
      </c>
      <c r="AE28" s="280">
        <v>556824</v>
      </c>
      <c r="AF28" s="280">
        <v>2077380</v>
      </c>
      <c r="AG28" s="280">
        <v>3099</v>
      </c>
      <c r="AH28" s="284">
        <v>6086</v>
      </c>
      <c r="AI28" s="280">
        <v>14552</v>
      </c>
      <c r="AJ28" s="280">
        <v>1145800</v>
      </c>
      <c r="AK28" s="284">
        <v>1933896</v>
      </c>
      <c r="AL28" s="280">
        <v>5643426</v>
      </c>
      <c r="AN28" s="225">
        <v>0.23333876486882843</v>
      </c>
      <c r="AO28" s="225">
        <v>0.002571728230105024</v>
      </c>
      <c r="AP28" s="225">
        <v>0.0029542019274278178</v>
      </c>
      <c r="AQ28" s="225">
        <v>0.2129604178119846</v>
      </c>
      <c r="AR28" s="225">
        <v>0.4182242990654206</v>
      </c>
      <c r="AS28" s="225">
        <v>0.002704660499214523</v>
      </c>
      <c r="AT28" s="225">
        <v>0.0031470151445579285</v>
      </c>
      <c r="AU28" s="225">
        <v>0.002578575496515769</v>
      </c>
      <c r="AV28" s="236"/>
      <c r="AW28" s="225"/>
      <c r="AX28" s="236"/>
      <c r="AY28" s="225"/>
    </row>
    <row r="29" spans="1:51" s="92" customFormat="1" ht="12.75">
      <c r="A29" s="161"/>
      <c r="B29" s="34" t="s">
        <v>1264</v>
      </c>
      <c r="C29" s="18">
        <v>17820893</v>
      </c>
      <c r="D29" s="92" t="s">
        <v>879</v>
      </c>
      <c r="E29" s="67" t="s">
        <v>950</v>
      </c>
      <c r="F29" s="35">
        <v>1</v>
      </c>
      <c r="G29" s="35" t="s">
        <v>1259</v>
      </c>
      <c r="H29" s="35">
        <v>2</v>
      </c>
      <c r="I29" s="35" t="s">
        <v>1204</v>
      </c>
      <c r="J29" s="35" t="s">
        <v>880</v>
      </c>
      <c r="K29" s="35" t="s">
        <v>1236</v>
      </c>
      <c r="L29" s="85">
        <v>191.7</v>
      </c>
      <c r="M29" s="35">
        <v>15.7</v>
      </c>
      <c r="N29" s="36">
        <v>11400</v>
      </c>
      <c r="O29" s="62" t="s">
        <v>876</v>
      </c>
      <c r="P29" s="62" t="s">
        <v>503</v>
      </c>
      <c r="Q29" s="62" t="s">
        <v>1201</v>
      </c>
      <c r="R29" s="35"/>
      <c r="S29" s="35" t="s">
        <v>506</v>
      </c>
      <c r="T29" s="35" t="s">
        <v>507</v>
      </c>
      <c r="U29" s="35" t="s">
        <v>1197</v>
      </c>
      <c r="V29" s="35" t="s">
        <v>1313</v>
      </c>
      <c r="W29" s="35">
        <v>2013</v>
      </c>
      <c r="X29" s="84">
        <v>1</v>
      </c>
      <c r="Y29" s="59" t="s">
        <v>504</v>
      </c>
      <c r="Z29" s="35" t="s">
        <v>505</v>
      </c>
      <c r="AA29" s="35">
        <v>4.41</v>
      </c>
      <c r="AB29" s="35"/>
      <c r="AC29" s="280">
        <v>11720</v>
      </c>
      <c r="AD29" s="280">
        <v>66051</v>
      </c>
      <c r="AE29" s="280">
        <v>556824</v>
      </c>
      <c r="AF29" s="280">
        <v>2077380</v>
      </c>
      <c r="AG29" s="280">
        <v>7904</v>
      </c>
      <c r="AH29" s="284">
        <v>14023</v>
      </c>
      <c r="AI29" s="280">
        <v>26601</v>
      </c>
      <c r="AJ29" s="280">
        <v>1145800</v>
      </c>
      <c r="AK29" s="284">
        <v>1933897</v>
      </c>
      <c r="AL29" s="280">
        <v>5643426</v>
      </c>
      <c r="AN29" s="225">
        <v>0.17743864589483885</v>
      </c>
      <c r="AO29" s="225">
        <v>0.021047943335775757</v>
      </c>
      <c r="AP29" s="225">
        <v>0.03179533835889438</v>
      </c>
      <c r="AQ29" s="225">
        <v>0.2971316867786925</v>
      </c>
      <c r="AR29" s="225">
        <v>0.5271606330589076</v>
      </c>
      <c r="AS29" s="225">
        <v>0.0068982370396229705</v>
      </c>
      <c r="AT29" s="225">
        <v>0.007251161773351941</v>
      </c>
      <c r="AU29" s="225">
        <v>0.004713626084580536</v>
      </c>
      <c r="AV29" s="236"/>
      <c r="AW29" s="225"/>
      <c r="AX29" s="236"/>
      <c r="AY29" s="225"/>
    </row>
    <row r="30" spans="1:51" s="92" customFormat="1" ht="12.75">
      <c r="A30" s="161"/>
      <c r="B30" s="34" t="s">
        <v>1264</v>
      </c>
      <c r="C30" s="18">
        <v>17820893</v>
      </c>
      <c r="D30" s="92" t="s">
        <v>2200</v>
      </c>
      <c r="E30" s="67" t="s">
        <v>1441</v>
      </c>
      <c r="F30" s="35">
        <v>1</v>
      </c>
      <c r="G30" s="35" t="s">
        <v>1259</v>
      </c>
      <c r="H30" s="35">
        <v>2.5</v>
      </c>
      <c r="I30" s="35" t="s">
        <v>1204</v>
      </c>
      <c r="J30" s="35" t="s">
        <v>1260</v>
      </c>
      <c r="K30" s="35" t="s">
        <v>772</v>
      </c>
      <c r="L30" s="85">
        <v>6000</v>
      </c>
      <c r="M30" s="35">
        <v>8.9</v>
      </c>
      <c r="N30" s="64" t="s">
        <v>2077</v>
      </c>
      <c r="O30" s="35" t="s">
        <v>479</v>
      </c>
      <c r="P30" s="59"/>
      <c r="Q30" s="62" t="s">
        <v>1201</v>
      </c>
      <c r="R30" s="35"/>
      <c r="S30" s="35" t="s">
        <v>2202</v>
      </c>
      <c r="T30" s="35" t="s">
        <v>777</v>
      </c>
      <c r="U30" s="35" t="s">
        <v>1211</v>
      </c>
      <c r="V30" s="35" t="s">
        <v>1313</v>
      </c>
      <c r="W30" s="35">
        <v>2020</v>
      </c>
      <c r="X30" s="35" t="s">
        <v>2201</v>
      </c>
      <c r="Y30" s="51" t="s">
        <v>2077</v>
      </c>
      <c r="Z30" s="51" t="s">
        <v>2077</v>
      </c>
      <c r="AA30" s="51" t="s">
        <v>2077</v>
      </c>
      <c r="AB30" s="51"/>
      <c r="AC30" s="280">
        <v>38738</v>
      </c>
      <c r="AD30" s="280">
        <v>153533</v>
      </c>
      <c r="AE30" s="280">
        <v>556824</v>
      </c>
      <c r="AF30" s="280">
        <v>2077380</v>
      </c>
      <c r="AG30" s="280">
        <v>12638</v>
      </c>
      <c r="AH30" s="284">
        <v>21148</v>
      </c>
      <c r="AI30" s="280">
        <v>62459</v>
      </c>
      <c r="AJ30" s="280">
        <v>1145800</v>
      </c>
      <c r="AK30" s="284">
        <v>1933898</v>
      </c>
      <c r="AL30" s="280">
        <v>5643426</v>
      </c>
      <c r="AN30" s="225">
        <v>0.25231057818188923</v>
      </c>
      <c r="AO30" s="225">
        <v>0.06956955878338578</v>
      </c>
      <c r="AP30" s="225">
        <v>0.0739070367482117</v>
      </c>
      <c r="AQ30" s="225">
        <v>0.20234073552250276</v>
      </c>
      <c r="AR30" s="225">
        <v>0.3385901151155158</v>
      </c>
      <c r="AS30" s="225">
        <v>0.01102984814103683</v>
      </c>
      <c r="AT30" s="225">
        <v>0.010935426790864875</v>
      </c>
      <c r="AU30" s="225">
        <v>0.011067567821390765</v>
      </c>
      <c r="AV30" s="236"/>
      <c r="AW30" s="225"/>
      <c r="AX30" s="236"/>
      <c r="AY30" s="225"/>
    </row>
    <row r="31" spans="1:51" s="92" customFormat="1" ht="12.75">
      <c r="A31" s="161"/>
      <c r="B31" s="34" t="s">
        <v>1264</v>
      </c>
      <c r="C31" s="18">
        <v>17820893</v>
      </c>
      <c r="D31" s="92" t="s">
        <v>1257</v>
      </c>
      <c r="E31" s="67" t="s">
        <v>1441</v>
      </c>
      <c r="F31" s="35">
        <v>1</v>
      </c>
      <c r="G31" s="35" t="s">
        <v>1259</v>
      </c>
      <c r="H31" s="35">
        <v>2.5</v>
      </c>
      <c r="I31" s="35" t="s">
        <v>1204</v>
      </c>
      <c r="J31" s="35" t="s">
        <v>1260</v>
      </c>
      <c r="K31" s="35" t="s">
        <v>1925</v>
      </c>
      <c r="L31" s="85">
        <v>1366</v>
      </c>
      <c r="M31" s="35">
        <v>1.9</v>
      </c>
      <c r="N31" s="36">
        <v>88000</v>
      </c>
      <c r="O31" s="62" t="s">
        <v>1260</v>
      </c>
      <c r="P31" s="59"/>
      <c r="Q31" s="62" t="s">
        <v>1201</v>
      </c>
      <c r="R31" s="35"/>
      <c r="S31" s="35" t="s">
        <v>110</v>
      </c>
      <c r="T31" s="35" t="s">
        <v>777</v>
      </c>
      <c r="U31" s="35" t="s">
        <v>1211</v>
      </c>
      <c r="V31" s="35" t="s">
        <v>1313</v>
      </c>
      <c r="W31" s="35">
        <v>2019</v>
      </c>
      <c r="X31" s="35" t="s">
        <v>2201</v>
      </c>
      <c r="Y31" s="35" t="s">
        <v>108</v>
      </c>
      <c r="Z31" s="35"/>
      <c r="AA31" s="35" t="s">
        <v>109</v>
      </c>
      <c r="AB31" s="35"/>
      <c r="AC31" s="280">
        <v>24468</v>
      </c>
      <c r="AD31" s="280">
        <v>176839</v>
      </c>
      <c r="AE31" s="280">
        <v>556824</v>
      </c>
      <c r="AF31" s="280">
        <v>2077380</v>
      </c>
      <c r="AG31" s="280">
        <v>8881</v>
      </c>
      <c r="AH31" s="284">
        <v>10723</v>
      </c>
      <c r="AI31" s="280">
        <v>14928</v>
      </c>
      <c r="AJ31" s="280">
        <v>1145800</v>
      </c>
      <c r="AK31" s="284">
        <v>1933899</v>
      </c>
      <c r="AL31" s="280">
        <v>5643426</v>
      </c>
      <c r="AN31" s="225">
        <v>0.13836314387663354</v>
      </c>
      <c r="AO31" s="225">
        <v>0.04394207146243696</v>
      </c>
      <c r="AP31" s="225">
        <v>0.08512597598898612</v>
      </c>
      <c r="AQ31" s="225">
        <v>0.594922293676313</v>
      </c>
      <c r="AR31" s="225">
        <v>0.7183145766345124</v>
      </c>
      <c r="AS31" s="225">
        <v>0.007750916390294991</v>
      </c>
      <c r="AT31" s="225">
        <v>0.005544756990928689</v>
      </c>
      <c r="AU31" s="225">
        <v>0.0026452016913130426</v>
      </c>
      <c r="AV31" s="236"/>
      <c r="AW31" s="225"/>
      <c r="AX31" s="236"/>
      <c r="AY31" s="225"/>
    </row>
    <row r="32" spans="1:51" s="92" customFormat="1" ht="12.75" customHeight="1">
      <c r="A32" s="161"/>
      <c r="B32" s="34" t="s">
        <v>1264</v>
      </c>
      <c r="C32" s="18"/>
      <c r="D32" s="92" t="s">
        <v>1255</v>
      </c>
      <c r="F32" s="35">
        <v>1</v>
      </c>
      <c r="G32" s="35" t="s">
        <v>1259</v>
      </c>
      <c r="H32" s="35">
        <v>4</v>
      </c>
      <c r="I32" s="35" t="s">
        <v>1213</v>
      </c>
      <c r="J32" s="35" t="s">
        <v>1260</v>
      </c>
      <c r="K32" s="35" t="s">
        <v>1925</v>
      </c>
      <c r="L32" s="85">
        <v>649</v>
      </c>
      <c r="M32" s="35" t="s">
        <v>2077</v>
      </c>
      <c r="N32" s="64" t="s">
        <v>2077</v>
      </c>
      <c r="O32" s="62" t="s">
        <v>1260</v>
      </c>
      <c r="P32" s="59"/>
      <c r="Q32" s="59"/>
      <c r="R32" s="35"/>
      <c r="S32" s="35" t="s">
        <v>98</v>
      </c>
      <c r="T32" s="35" t="s">
        <v>777</v>
      </c>
      <c r="U32" s="35" t="s">
        <v>1211</v>
      </c>
      <c r="V32" s="35" t="s">
        <v>998</v>
      </c>
      <c r="W32" s="35">
        <v>2027</v>
      </c>
      <c r="X32" s="35">
        <v>0</v>
      </c>
      <c r="Y32" s="35" t="s">
        <v>1377</v>
      </c>
      <c r="Z32" s="35"/>
      <c r="AA32" s="35" t="s">
        <v>97</v>
      </c>
      <c r="AB32" s="35"/>
      <c r="AC32" s="280"/>
      <c r="AD32" s="280"/>
      <c r="AE32" s="280"/>
      <c r="AF32" s="280"/>
      <c r="AG32" s="280"/>
      <c r="AH32" s="284"/>
      <c r="AI32" s="280"/>
      <c r="AJ32" s="280"/>
      <c r="AK32" s="284"/>
      <c r="AL32" s="280"/>
      <c r="AN32" s="225"/>
      <c r="AO32" s="225"/>
      <c r="AP32" s="225"/>
      <c r="AQ32" s="225"/>
      <c r="AR32" s="225"/>
      <c r="AS32" s="225"/>
      <c r="AT32" s="225"/>
      <c r="AU32" s="225"/>
      <c r="AV32" s="236"/>
      <c r="AW32" s="225"/>
      <c r="AX32" s="236"/>
      <c r="AY32" s="225"/>
    </row>
    <row r="33" spans="1:51" s="92" customFormat="1" ht="12.75" customHeight="1">
      <c r="A33" s="161"/>
      <c r="B33" s="34" t="s">
        <v>1264</v>
      </c>
      <c r="C33" s="18"/>
      <c r="D33" s="92" t="s">
        <v>481</v>
      </c>
      <c r="F33" s="35">
        <v>1</v>
      </c>
      <c r="G33" s="35" t="s">
        <v>1259</v>
      </c>
      <c r="H33" s="35">
        <v>4</v>
      </c>
      <c r="I33" s="35" t="s">
        <v>1213</v>
      </c>
      <c r="J33" s="35" t="s">
        <v>1260</v>
      </c>
      <c r="K33" s="35" t="s">
        <v>1925</v>
      </c>
      <c r="L33" s="85">
        <v>450</v>
      </c>
      <c r="M33" s="35">
        <v>12.5</v>
      </c>
      <c r="N33" s="64">
        <v>8607</v>
      </c>
      <c r="O33" s="62" t="s">
        <v>1260</v>
      </c>
      <c r="P33" s="59"/>
      <c r="Q33" s="59"/>
      <c r="R33" s="35"/>
      <c r="S33" s="35" t="s">
        <v>99</v>
      </c>
      <c r="T33" s="35" t="s">
        <v>777</v>
      </c>
      <c r="U33" s="35"/>
      <c r="V33" s="35" t="s">
        <v>1318</v>
      </c>
      <c r="W33" s="35" t="s">
        <v>1377</v>
      </c>
      <c r="X33" s="35">
        <v>0</v>
      </c>
      <c r="Y33" s="51" t="s">
        <v>2077</v>
      </c>
      <c r="Z33" s="51" t="s">
        <v>2077</v>
      </c>
      <c r="AA33" s="51" t="s">
        <v>2077</v>
      </c>
      <c r="AB33" s="51"/>
      <c r="AC33" s="280"/>
      <c r="AD33" s="280"/>
      <c r="AE33" s="280"/>
      <c r="AF33" s="280"/>
      <c r="AG33" s="280"/>
      <c r="AH33" s="284"/>
      <c r="AI33" s="280"/>
      <c r="AJ33" s="280"/>
      <c r="AK33" s="284"/>
      <c r="AL33" s="280"/>
      <c r="AN33" s="225"/>
      <c r="AO33" s="225"/>
      <c r="AP33" s="225"/>
      <c r="AQ33" s="225"/>
      <c r="AR33" s="225"/>
      <c r="AS33" s="225"/>
      <c r="AT33" s="225"/>
      <c r="AU33" s="225"/>
      <c r="AV33" s="236"/>
      <c r="AW33" s="225"/>
      <c r="AX33" s="236"/>
      <c r="AY33" s="225"/>
    </row>
    <row r="34" spans="1:51" s="92" customFormat="1" ht="12.75" customHeight="1">
      <c r="A34" s="161"/>
      <c r="B34" s="34" t="s">
        <v>1264</v>
      </c>
      <c r="C34" s="18"/>
      <c r="D34" s="92" t="s">
        <v>483</v>
      </c>
      <c r="F34" s="35">
        <v>1</v>
      </c>
      <c r="G34" s="35" t="s">
        <v>1259</v>
      </c>
      <c r="H34" s="35">
        <v>4</v>
      </c>
      <c r="I34" s="35" t="s">
        <v>1213</v>
      </c>
      <c r="J34" s="35" t="s">
        <v>1260</v>
      </c>
      <c r="K34" s="35" t="s">
        <v>1925</v>
      </c>
      <c r="L34" s="85">
        <v>1800</v>
      </c>
      <c r="M34" s="35" t="s">
        <v>100</v>
      </c>
      <c r="N34" s="36">
        <v>12270</v>
      </c>
      <c r="O34" s="62" t="s">
        <v>1260</v>
      </c>
      <c r="P34" s="62" t="s">
        <v>484</v>
      </c>
      <c r="Q34" s="59"/>
      <c r="R34" s="35">
        <v>30</v>
      </c>
      <c r="S34" s="35" t="s">
        <v>101</v>
      </c>
      <c r="T34" s="35" t="s">
        <v>777</v>
      </c>
      <c r="U34" s="35" t="s">
        <v>1211</v>
      </c>
      <c r="V34" s="35" t="s">
        <v>998</v>
      </c>
      <c r="W34" s="35">
        <v>2035</v>
      </c>
      <c r="X34" s="35"/>
      <c r="Y34" s="35" t="s">
        <v>485</v>
      </c>
      <c r="Z34" s="51" t="s">
        <v>2077</v>
      </c>
      <c r="AA34" s="35" t="s">
        <v>486</v>
      </c>
      <c r="AB34" s="35"/>
      <c r="AC34" s="280"/>
      <c r="AD34" s="280"/>
      <c r="AE34" s="280"/>
      <c r="AF34" s="280"/>
      <c r="AG34" s="280"/>
      <c r="AH34" s="284"/>
      <c r="AI34" s="280"/>
      <c r="AJ34" s="280"/>
      <c r="AK34" s="284"/>
      <c r="AL34" s="280"/>
      <c r="AN34" s="225"/>
      <c r="AO34" s="225"/>
      <c r="AP34" s="225"/>
      <c r="AQ34" s="225"/>
      <c r="AR34" s="225"/>
      <c r="AS34" s="225"/>
      <c r="AT34" s="225"/>
      <c r="AU34" s="225"/>
      <c r="AV34" s="236"/>
      <c r="AW34" s="225"/>
      <c r="AX34" s="236"/>
      <c r="AY34" s="225"/>
    </row>
    <row r="35" spans="1:51" s="92" customFormat="1" ht="12.75" customHeight="1">
      <c r="A35" s="161"/>
      <c r="B35" s="34" t="s">
        <v>1264</v>
      </c>
      <c r="C35" s="18"/>
      <c r="D35" s="92" t="s">
        <v>492</v>
      </c>
      <c r="F35" s="35">
        <v>1</v>
      </c>
      <c r="G35" s="35" t="s">
        <v>1259</v>
      </c>
      <c r="H35" s="35">
        <v>4</v>
      </c>
      <c r="I35" s="35" t="s">
        <v>1213</v>
      </c>
      <c r="J35" s="35" t="s">
        <v>1260</v>
      </c>
      <c r="K35" s="35" t="s">
        <v>1925</v>
      </c>
      <c r="L35" s="85">
        <v>555</v>
      </c>
      <c r="M35" s="35" t="s">
        <v>2077</v>
      </c>
      <c r="N35" s="36" t="s">
        <v>2077</v>
      </c>
      <c r="O35" s="62" t="s">
        <v>1260</v>
      </c>
      <c r="P35" s="59"/>
      <c r="Q35" s="62" t="s">
        <v>1214</v>
      </c>
      <c r="R35" s="35"/>
      <c r="S35" s="35" t="s">
        <v>107</v>
      </c>
      <c r="T35" s="35" t="s">
        <v>777</v>
      </c>
      <c r="U35" s="35" t="s">
        <v>1211</v>
      </c>
      <c r="V35" s="35" t="s">
        <v>998</v>
      </c>
      <c r="W35" s="35">
        <v>2035</v>
      </c>
      <c r="X35" s="35"/>
      <c r="Y35" s="51" t="s">
        <v>2077</v>
      </c>
      <c r="Z35" s="51" t="s">
        <v>2077</v>
      </c>
      <c r="AA35" s="51" t="s">
        <v>2077</v>
      </c>
      <c r="AB35" s="51"/>
      <c r="AC35" s="280"/>
      <c r="AD35" s="280"/>
      <c r="AE35" s="280"/>
      <c r="AF35" s="280"/>
      <c r="AG35" s="280"/>
      <c r="AH35" s="284"/>
      <c r="AI35" s="280"/>
      <c r="AJ35" s="280"/>
      <c r="AK35" s="284"/>
      <c r="AL35" s="280"/>
      <c r="AN35" s="225"/>
      <c r="AO35" s="225"/>
      <c r="AP35" s="225"/>
      <c r="AQ35" s="225"/>
      <c r="AR35" s="225"/>
      <c r="AS35" s="225"/>
      <c r="AT35" s="225"/>
      <c r="AU35" s="225"/>
      <c r="AV35" s="236"/>
      <c r="AW35" s="225"/>
      <c r="AX35" s="236"/>
      <c r="AY35" s="225"/>
    </row>
    <row r="36" spans="1:51" s="92" customFormat="1" ht="12.75" customHeight="1">
      <c r="A36" s="161"/>
      <c r="B36" s="34" t="s">
        <v>1264</v>
      </c>
      <c r="C36" s="18"/>
      <c r="D36" s="92" t="s">
        <v>1215</v>
      </c>
      <c r="F36" s="35">
        <v>1</v>
      </c>
      <c r="G36" s="35" t="s">
        <v>1259</v>
      </c>
      <c r="H36" s="35">
        <v>4</v>
      </c>
      <c r="I36" s="35" t="s">
        <v>1213</v>
      </c>
      <c r="J36" s="35" t="s">
        <v>1260</v>
      </c>
      <c r="K36" s="35" t="s">
        <v>1236</v>
      </c>
      <c r="L36" s="85">
        <v>31.5</v>
      </c>
      <c r="M36" s="35">
        <v>9.7</v>
      </c>
      <c r="N36" s="36">
        <v>4000</v>
      </c>
      <c r="O36" s="62" t="s">
        <v>1260</v>
      </c>
      <c r="P36" s="59"/>
      <c r="Q36" s="62" t="s">
        <v>1201</v>
      </c>
      <c r="R36" s="35"/>
      <c r="S36" s="35" t="s">
        <v>113</v>
      </c>
      <c r="T36" s="35" t="s">
        <v>777</v>
      </c>
      <c r="U36" s="35"/>
      <c r="V36" s="35" t="s">
        <v>1313</v>
      </c>
      <c r="W36" s="35">
        <v>2013</v>
      </c>
      <c r="X36" s="35"/>
      <c r="Y36" s="35" t="s">
        <v>111</v>
      </c>
      <c r="Z36" s="35" t="s">
        <v>112</v>
      </c>
      <c r="AA36" s="35"/>
      <c r="AB36" s="35"/>
      <c r="AC36" s="280">
        <v>68714</v>
      </c>
      <c r="AD36" s="280">
        <v>342525</v>
      </c>
      <c r="AE36" s="280">
        <v>556824</v>
      </c>
      <c r="AF36" s="280">
        <v>2077380</v>
      </c>
      <c r="AG36" s="280">
        <v>63621</v>
      </c>
      <c r="AH36" s="284"/>
      <c r="AI36" s="280">
        <v>193012</v>
      </c>
      <c r="AJ36" s="280">
        <v>1145800</v>
      </c>
      <c r="AK36" s="284"/>
      <c r="AL36" s="280">
        <v>5643426</v>
      </c>
      <c r="AN36" s="225">
        <v>0.2006101744398219</v>
      </c>
      <c r="AO36" s="225">
        <v>0.12340344525379653</v>
      </c>
      <c r="AP36" s="225">
        <v>0.1648831701470121</v>
      </c>
      <c r="AQ36" s="225">
        <v>0.32962199241497936</v>
      </c>
      <c r="AR36" s="225"/>
      <c r="AS36" s="225">
        <v>0.05552539710246116</v>
      </c>
      <c r="AT36" s="225"/>
      <c r="AU36" s="225">
        <v>0.03420121039949846</v>
      </c>
      <c r="AV36" s="236"/>
      <c r="AW36" s="225"/>
      <c r="AX36" s="236"/>
      <c r="AY36" s="225"/>
    </row>
    <row r="37" spans="1:51" s="92" customFormat="1" ht="12.75" customHeight="1">
      <c r="A37" s="161"/>
      <c r="B37" s="34" t="s">
        <v>1264</v>
      </c>
      <c r="C37" s="18"/>
      <c r="D37" s="92" t="s">
        <v>493</v>
      </c>
      <c r="F37" s="35">
        <v>1</v>
      </c>
      <c r="G37" s="35" t="s">
        <v>1259</v>
      </c>
      <c r="H37" s="35">
        <v>4</v>
      </c>
      <c r="I37" s="35" t="s">
        <v>1213</v>
      </c>
      <c r="J37" s="35" t="s">
        <v>1260</v>
      </c>
      <c r="K37" s="35" t="s">
        <v>1250</v>
      </c>
      <c r="L37" s="85">
        <v>100</v>
      </c>
      <c r="M37" s="35">
        <v>4.75</v>
      </c>
      <c r="N37" s="36">
        <v>10000</v>
      </c>
      <c r="O37" s="62" t="s">
        <v>497</v>
      </c>
      <c r="P37" s="59"/>
      <c r="Q37" s="59"/>
      <c r="R37" s="35"/>
      <c r="S37" s="35" t="s">
        <v>496</v>
      </c>
      <c r="T37" s="35" t="s">
        <v>497</v>
      </c>
      <c r="U37" s="35" t="s">
        <v>494</v>
      </c>
      <c r="V37" s="35" t="s">
        <v>1313</v>
      </c>
      <c r="W37" s="35">
        <v>2014</v>
      </c>
      <c r="X37" s="35"/>
      <c r="Y37" s="104" t="s">
        <v>495</v>
      </c>
      <c r="Z37" s="35" t="s">
        <v>2077</v>
      </c>
      <c r="AA37" s="35">
        <v>5</v>
      </c>
      <c r="AB37" s="35"/>
      <c r="AC37" s="280"/>
      <c r="AD37" s="280"/>
      <c r="AE37" s="280"/>
      <c r="AF37" s="280"/>
      <c r="AG37" s="280"/>
      <c r="AH37" s="284"/>
      <c r="AI37" s="280"/>
      <c r="AJ37" s="280"/>
      <c r="AK37" s="284"/>
      <c r="AL37" s="280"/>
      <c r="AN37" s="225"/>
      <c r="AO37" s="225"/>
      <c r="AP37" s="225"/>
      <c r="AQ37" s="225"/>
      <c r="AR37" s="225"/>
      <c r="AS37" s="225"/>
      <c r="AT37" s="225"/>
      <c r="AU37" s="225"/>
      <c r="AV37" s="236"/>
      <c r="AW37" s="225"/>
      <c r="AX37" s="236"/>
      <c r="AY37" s="225"/>
    </row>
    <row r="38" spans="1:51" s="92" customFormat="1" ht="12.75" customHeight="1">
      <c r="A38" s="161"/>
      <c r="B38" s="34" t="s">
        <v>1264</v>
      </c>
      <c r="C38" s="18"/>
      <c r="D38" s="122" t="s">
        <v>508</v>
      </c>
      <c r="E38" s="122"/>
      <c r="F38" s="35">
        <v>1</v>
      </c>
      <c r="G38" s="35" t="s">
        <v>1259</v>
      </c>
      <c r="H38" s="35">
        <v>4</v>
      </c>
      <c r="I38" s="35" t="s">
        <v>1213</v>
      </c>
      <c r="J38" s="35" t="s">
        <v>507</v>
      </c>
      <c r="K38" s="35" t="s">
        <v>210</v>
      </c>
      <c r="L38" s="85">
        <v>240</v>
      </c>
      <c r="M38" s="35">
        <v>9</v>
      </c>
      <c r="N38" s="36">
        <v>7410</v>
      </c>
      <c r="O38" s="62" t="s">
        <v>974</v>
      </c>
      <c r="P38" s="105"/>
      <c r="Q38" s="62" t="s">
        <v>1201</v>
      </c>
      <c r="R38" s="35"/>
      <c r="S38" s="35" t="s">
        <v>506</v>
      </c>
      <c r="T38" s="35" t="s">
        <v>507</v>
      </c>
      <c r="U38" s="35" t="s">
        <v>1197</v>
      </c>
      <c r="V38" s="35" t="s">
        <v>1313</v>
      </c>
      <c r="W38" s="35">
        <v>2015</v>
      </c>
      <c r="X38" s="35">
        <v>0</v>
      </c>
      <c r="Y38" s="35" t="s">
        <v>509</v>
      </c>
      <c r="Z38" s="35" t="s">
        <v>510</v>
      </c>
      <c r="AA38" s="35">
        <v>9.18</v>
      </c>
      <c r="AB38" s="35"/>
      <c r="AC38" s="280"/>
      <c r="AD38" s="280"/>
      <c r="AE38" s="280"/>
      <c r="AF38" s="280"/>
      <c r="AG38" s="280"/>
      <c r="AH38" s="284"/>
      <c r="AI38" s="280"/>
      <c r="AJ38" s="280"/>
      <c r="AK38" s="284"/>
      <c r="AL38" s="280"/>
      <c r="AN38" s="225"/>
      <c r="AO38" s="225"/>
      <c r="AP38" s="225"/>
      <c r="AQ38" s="225"/>
      <c r="AR38" s="225"/>
      <c r="AS38" s="225"/>
      <c r="AT38" s="225"/>
      <c r="AU38" s="225"/>
      <c r="AV38" s="236"/>
      <c r="AW38" s="225"/>
      <c r="AX38" s="236"/>
      <c r="AY38" s="225"/>
    </row>
    <row r="39" spans="1:51" s="92" customFormat="1" ht="12.75" customHeight="1">
      <c r="A39" s="161"/>
      <c r="B39" s="34" t="s">
        <v>1264</v>
      </c>
      <c r="C39" s="18"/>
      <c r="D39" s="122" t="s">
        <v>524</v>
      </c>
      <c r="E39" s="122"/>
      <c r="F39" s="35">
        <v>1</v>
      </c>
      <c r="G39" s="35" t="s">
        <v>1259</v>
      </c>
      <c r="H39" s="35">
        <v>4</v>
      </c>
      <c r="I39" s="35" t="s">
        <v>1213</v>
      </c>
      <c r="J39" s="35" t="s">
        <v>525</v>
      </c>
      <c r="K39" s="35" t="s">
        <v>526</v>
      </c>
      <c r="L39" s="85">
        <v>380</v>
      </c>
      <c r="M39" s="35" t="s">
        <v>2077</v>
      </c>
      <c r="N39" s="36">
        <f>2000000/365</f>
        <v>5479.45205479452</v>
      </c>
      <c r="O39" s="62" t="s">
        <v>525</v>
      </c>
      <c r="P39" s="105"/>
      <c r="Q39" s="62"/>
      <c r="R39" s="35"/>
      <c r="S39" s="35" t="s">
        <v>528</v>
      </c>
      <c r="T39" s="35" t="s">
        <v>525</v>
      </c>
      <c r="U39" s="35" t="s">
        <v>2077</v>
      </c>
      <c r="V39" s="35" t="s">
        <v>998</v>
      </c>
      <c r="W39" s="35" t="s">
        <v>2077</v>
      </c>
      <c r="X39" s="35" t="s">
        <v>2077</v>
      </c>
      <c r="Y39" s="35" t="s">
        <v>2077</v>
      </c>
      <c r="Z39" s="35" t="s">
        <v>2077</v>
      </c>
      <c r="AA39" s="86" t="s">
        <v>527</v>
      </c>
      <c r="AB39" s="86"/>
      <c r="AC39" s="280"/>
      <c r="AD39" s="280"/>
      <c r="AE39" s="280"/>
      <c r="AF39" s="280"/>
      <c r="AG39" s="280"/>
      <c r="AH39" s="284"/>
      <c r="AI39" s="280"/>
      <c r="AJ39" s="280"/>
      <c r="AK39" s="284"/>
      <c r="AL39" s="280"/>
      <c r="AN39" s="225"/>
      <c r="AO39" s="225"/>
      <c r="AP39" s="225"/>
      <c r="AQ39" s="225"/>
      <c r="AR39" s="225"/>
      <c r="AS39" s="225"/>
      <c r="AT39" s="225"/>
      <c r="AU39" s="225"/>
      <c r="AV39" s="236"/>
      <c r="AW39" s="225"/>
      <c r="AX39" s="236"/>
      <c r="AY39" s="225"/>
    </row>
    <row r="40" spans="1:51" s="92" customFormat="1" ht="12.75" customHeight="1">
      <c r="A40" s="161"/>
      <c r="B40" s="34" t="s">
        <v>1264</v>
      </c>
      <c r="C40" s="18"/>
      <c r="D40" s="92" t="s">
        <v>482</v>
      </c>
      <c r="F40" s="35">
        <v>1</v>
      </c>
      <c r="G40" s="35" t="s">
        <v>1259</v>
      </c>
      <c r="H40" s="51">
        <v>5</v>
      </c>
      <c r="I40" s="35" t="s">
        <v>1205</v>
      </c>
      <c r="J40" s="35" t="s">
        <v>974</v>
      </c>
      <c r="K40" s="35" t="s">
        <v>1925</v>
      </c>
      <c r="L40" s="85">
        <v>300</v>
      </c>
      <c r="M40" s="86">
        <v>40707</v>
      </c>
      <c r="N40" s="36">
        <v>14000</v>
      </c>
      <c r="O40" s="62" t="s">
        <v>974</v>
      </c>
      <c r="P40" s="59"/>
      <c r="Q40" s="59"/>
      <c r="R40" s="35"/>
      <c r="S40" s="35" t="s">
        <v>99</v>
      </c>
      <c r="T40" s="35" t="s">
        <v>777</v>
      </c>
      <c r="U40" s="35"/>
      <c r="V40" s="35" t="s">
        <v>998</v>
      </c>
      <c r="W40" s="35" t="s">
        <v>1377</v>
      </c>
      <c r="X40" s="35">
        <v>0</v>
      </c>
      <c r="Y40" s="35" t="s">
        <v>2077</v>
      </c>
      <c r="Z40" s="35" t="s">
        <v>2077</v>
      </c>
      <c r="AA40" s="35" t="s">
        <v>2077</v>
      </c>
      <c r="AB40" s="35"/>
      <c r="AC40" s="280"/>
      <c r="AD40" s="280"/>
      <c r="AE40" s="280"/>
      <c r="AF40" s="280"/>
      <c r="AG40" s="280"/>
      <c r="AH40" s="284"/>
      <c r="AI40" s="280"/>
      <c r="AJ40" s="280"/>
      <c r="AK40" s="284"/>
      <c r="AL40" s="280"/>
      <c r="AN40" s="225"/>
      <c r="AO40" s="225"/>
      <c r="AP40" s="225"/>
      <c r="AQ40" s="225"/>
      <c r="AR40" s="225"/>
      <c r="AS40" s="225"/>
      <c r="AT40" s="225"/>
      <c r="AU40" s="225"/>
      <c r="AV40" s="236"/>
      <c r="AW40" s="225"/>
      <c r="AX40" s="236"/>
      <c r="AY40" s="225"/>
    </row>
    <row r="41" spans="1:51" s="92" customFormat="1" ht="12.75" customHeight="1">
      <c r="A41" s="161"/>
      <c r="B41" s="34" t="s">
        <v>1264</v>
      </c>
      <c r="C41" s="18"/>
      <c r="D41" s="92" t="s">
        <v>487</v>
      </c>
      <c r="F41" s="35">
        <v>1</v>
      </c>
      <c r="G41" s="35" t="s">
        <v>1259</v>
      </c>
      <c r="H41" s="51">
        <v>5</v>
      </c>
      <c r="I41" s="35" t="s">
        <v>1205</v>
      </c>
      <c r="J41" s="35" t="s">
        <v>1260</v>
      </c>
      <c r="K41" s="35" t="s">
        <v>2046</v>
      </c>
      <c r="L41" s="85">
        <v>12.6</v>
      </c>
      <c r="M41" s="35">
        <v>27.4</v>
      </c>
      <c r="N41" s="64" t="s">
        <v>2077</v>
      </c>
      <c r="O41" s="62" t="s">
        <v>1260</v>
      </c>
      <c r="P41" s="59"/>
      <c r="Q41" s="59"/>
      <c r="R41" s="35"/>
      <c r="S41" s="35" t="s">
        <v>103</v>
      </c>
      <c r="T41" s="35" t="s">
        <v>777</v>
      </c>
      <c r="U41" s="35" t="s">
        <v>1211</v>
      </c>
      <c r="V41" s="35" t="s">
        <v>1318</v>
      </c>
      <c r="W41" s="35">
        <v>2014</v>
      </c>
      <c r="X41" s="35">
        <v>0</v>
      </c>
      <c r="Y41" s="35" t="s">
        <v>102</v>
      </c>
      <c r="Z41" s="35" t="s">
        <v>97</v>
      </c>
      <c r="AA41" s="35" t="s">
        <v>97</v>
      </c>
      <c r="AB41" s="35"/>
      <c r="AC41" s="280"/>
      <c r="AD41" s="280"/>
      <c r="AE41" s="280"/>
      <c r="AF41" s="280"/>
      <c r="AG41" s="280"/>
      <c r="AH41" s="284"/>
      <c r="AI41" s="280"/>
      <c r="AJ41" s="280"/>
      <c r="AK41" s="284"/>
      <c r="AL41" s="280"/>
      <c r="AN41" s="225"/>
      <c r="AO41" s="225"/>
      <c r="AP41" s="225"/>
      <c r="AQ41" s="225"/>
      <c r="AR41" s="225"/>
      <c r="AS41" s="225"/>
      <c r="AT41" s="225"/>
      <c r="AU41" s="225"/>
      <c r="AV41" s="236"/>
      <c r="AW41" s="225"/>
      <c r="AX41" s="236"/>
      <c r="AY41" s="225"/>
    </row>
    <row r="42" spans="1:51" s="92" customFormat="1" ht="12.75" customHeight="1">
      <c r="A42" s="161"/>
      <c r="B42" s="34" t="s">
        <v>1264</v>
      </c>
      <c r="C42" s="18"/>
      <c r="D42" s="92" t="s">
        <v>488</v>
      </c>
      <c r="F42" s="35">
        <v>1</v>
      </c>
      <c r="G42" s="35" t="s">
        <v>1259</v>
      </c>
      <c r="H42" s="51">
        <v>5</v>
      </c>
      <c r="I42" s="35" t="s">
        <v>1205</v>
      </c>
      <c r="J42" s="35" t="s">
        <v>1260</v>
      </c>
      <c r="K42" s="35" t="s">
        <v>2046</v>
      </c>
      <c r="L42" s="85">
        <v>157.5</v>
      </c>
      <c r="M42" s="35">
        <v>10.25</v>
      </c>
      <c r="N42" s="64" t="s">
        <v>2077</v>
      </c>
      <c r="O42" s="106" t="s">
        <v>1260</v>
      </c>
      <c r="P42" s="59"/>
      <c r="Q42" s="59"/>
      <c r="R42" s="35"/>
      <c r="S42" s="35" t="s">
        <v>103</v>
      </c>
      <c r="T42" s="35" t="s">
        <v>777</v>
      </c>
      <c r="U42" s="35" t="s">
        <v>1211</v>
      </c>
      <c r="V42" s="35" t="s">
        <v>998</v>
      </c>
      <c r="W42" s="35">
        <v>2018</v>
      </c>
      <c r="X42" s="35">
        <v>0</v>
      </c>
      <c r="Y42" s="35" t="s">
        <v>102</v>
      </c>
      <c r="Z42" s="35" t="s">
        <v>97</v>
      </c>
      <c r="AA42" s="35" t="s">
        <v>97</v>
      </c>
      <c r="AB42" s="35"/>
      <c r="AC42" s="280"/>
      <c r="AD42" s="280"/>
      <c r="AE42" s="280"/>
      <c r="AF42" s="280"/>
      <c r="AG42" s="280"/>
      <c r="AH42" s="284"/>
      <c r="AI42" s="280"/>
      <c r="AJ42" s="280"/>
      <c r="AK42" s="284"/>
      <c r="AL42" s="280"/>
      <c r="AN42" s="225"/>
      <c r="AO42" s="225"/>
      <c r="AP42" s="225"/>
      <c r="AQ42" s="225"/>
      <c r="AR42" s="225"/>
      <c r="AS42" s="225"/>
      <c r="AT42" s="225"/>
      <c r="AU42" s="225"/>
      <c r="AV42" s="236"/>
      <c r="AW42" s="225"/>
      <c r="AX42" s="236"/>
      <c r="AY42" s="225"/>
    </row>
    <row r="43" spans="1:51" s="92" customFormat="1" ht="12.75" customHeight="1">
      <c r="A43" s="161"/>
      <c r="B43" s="34" t="s">
        <v>1264</v>
      </c>
      <c r="C43" s="18"/>
      <c r="D43" s="92" t="s">
        <v>1256</v>
      </c>
      <c r="F43" s="35">
        <v>1</v>
      </c>
      <c r="G43" s="35" t="s">
        <v>1259</v>
      </c>
      <c r="H43" s="51">
        <v>5</v>
      </c>
      <c r="I43" s="35" t="s">
        <v>1205</v>
      </c>
      <c r="J43" s="35" t="s">
        <v>1260</v>
      </c>
      <c r="K43" s="35" t="s">
        <v>1925</v>
      </c>
      <c r="L43" s="135" t="s">
        <v>2077</v>
      </c>
      <c r="M43" s="35">
        <v>2</v>
      </c>
      <c r="N43" s="64" t="s">
        <v>2077</v>
      </c>
      <c r="O43" s="62" t="s">
        <v>1260</v>
      </c>
      <c r="P43" s="59"/>
      <c r="Q43" s="59"/>
      <c r="R43" s="35"/>
      <c r="S43" s="35" t="s">
        <v>105</v>
      </c>
      <c r="T43" s="35" t="s">
        <v>777</v>
      </c>
      <c r="U43" s="35" t="s">
        <v>1211</v>
      </c>
      <c r="V43" s="35" t="s">
        <v>998</v>
      </c>
      <c r="W43" s="35" t="s">
        <v>104</v>
      </c>
      <c r="X43" s="35">
        <v>0</v>
      </c>
      <c r="Y43" s="35" t="s">
        <v>485</v>
      </c>
      <c r="Z43" s="35" t="s">
        <v>97</v>
      </c>
      <c r="AA43" s="35" t="s">
        <v>97</v>
      </c>
      <c r="AB43" s="35"/>
      <c r="AC43" s="280"/>
      <c r="AD43" s="280"/>
      <c r="AE43" s="280"/>
      <c r="AF43" s="280"/>
      <c r="AG43" s="280"/>
      <c r="AH43" s="284"/>
      <c r="AI43" s="280"/>
      <c r="AJ43" s="280"/>
      <c r="AK43" s="284"/>
      <c r="AL43" s="280"/>
      <c r="AN43" s="225"/>
      <c r="AO43" s="225"/>
      <c r="AP43" s="225"/>
      <c r="AQ43" s="225"/>
      <c r="AR43" s="225"/>
      <c r="AS43" s="225"/>
      <c r="AT43" s="225"/>
      <c r="AU43" s="225"/>
      <c r="AV43" s="236"/>
      <c r="AW43" s="225"/>
      <c r="AX43" s="236"/>
      <c r="AY43" s="225"/>
    </row>
    <row r="44" spans="1:51" s="92" customFormat="1" ht="12.75" customHeight="1">
      <c r="A44" s="161"/>
      <c r="B44" s="34" t="s">
        <v>1264</v>
      </c>
      <c r="C44" s="18"/>
      <c r="D44" s="92" t="s">
        <v>1258</v>
      </c>
      <c r="F44" s="35">
        <v>1</v>
      </c>
      <c r="G44" s="35" t="s">
        <v>1259</v>
      </c>
      <c r="H44" s="51">
        <v>5</v>
      </c>
      <c r="I44" s="35" t="s">
        <v>1205</v>
      </c>
      <c r="J44" s="35" t="s">
        <v>1260</v>
      </c>
      <c r="K44" s="35" t="s">
        <v>1917</v>
      </c>
      <c r="L44" s="85">
        <v>2468</v>
      </c>
      <c r="M44" s="35">
        <v>10</v>
      </c>
      <c r="N44" s="64" t="s">
        <v>2077</v>
      </c>
      <c r="O44" s="62" t="s">
        <v>1260</v>
      </c>
      <c r="P44" s="59"/>
      <c r="Q44" s="59"/>
      <c r="R44" s="35"/>
      <c r="S44" s="35" t="s">
        <v>2202</v>
      </c>
      <c r="T44" s="35" t="s">
        <v>777</v>
      </c>
      <c r="U44" s="35" t="s">
        <v>1211</v>
      </c>
      <c r="V44" s="35" t="s">
        <v>998</v>
      </c>
      <c r="W44" s="35">
        <v>2039</v>
      </c>
      <c r="X44" s="35">
        <v>0</v>
      </c>
      <c r="Y44" s="35" t="s">
        <v>1377</v>
      </c>
      <c r="Z44" s="35" t="s">
        <v>97</v>
      </c>
      <c r="AA44" s="35" t="s">
        <v>97</v>
      </c>
      <c r="AB44" s="35"/>
      <c r="AC44" s="280"/>
      <c r="AD44" s="280"/>
      <c r="AE44" s="280"/>
      <c r="AF44" s="280"/>
      <c r="AG44" s="280"/>
      <c r="AH44" s="284"/>
      <c r="AI44" s="280"/>
      <c r="AJ44" s="280"/>
      <c r="AK44" s="284"/>
      <c r="AL44" s="280"/>
      <c r="AN44" s="225"/>
      <c r="AO44" s="225"/>
      <c r="AP44" s="225"/>
      <c r="AQ44" s="225"/>
      <c r="AR44" s="225"/>
      <c r="AS44" s="225"/>
      <c r="AT44" s="225"/>
      <c r="AU44" s="225"/>
      <c r="AV44" s="236"/>
      <c r="AW44" s="225"/>
      <c r="AX44" s="236"/>
      <c r="AY44" s="225"/>
    </row>
    <row r="45" spans="1:51" s="92" customFormat="1" ht="12.75" customHeight="1">
      <c r="A45" s="161"/>
      <c r="B45" s="34" t="s">
        <v>1264</v>
      </c>
      <c r="C45" s="18"/>
      <c r="D45" s="122" t="s">
        <v>511</v>
      </c>
      <c r="E45" s="122"/>
      <c r="F45" s="35">
        <v>1</v>
      </c>
      <c r="G45" s="35" t="s">
        <v>1259</v>
      </c>
      <c r="H45" s="51">
        <v>5</v>
      </c>
      <c r="I45" s="35" t="s">
        <v>1205</v>
      </c>
      <c r="J45" s="35" t="s">
        <v>507</v>
      </c>
      <c r="K45" s="35" t="s">
        <v>1236</v>
      </c>
      <c r="L45" s="85">
        <v>215.3</v>
      </c>
      <c r="M45" s="35">
        <v>16.6</v>
      </c>
      <c r="N45" s="36">
        <v>10192</v>
      </c>
      <c r="O45" s="62" t="s">
        <v>974</v>
      </c>
      <c r="P45" s="105"/>
      <c r="Q45" s="62"/>
      <c r="R45" s="35"/>
      <c r="S45" s="35" t="s">
        <v>506</v>
      </c>
      <c r="T45" s="35" t="s">
        <v>507</v>
      </c>
      <c r="U45" s="35" t="s">
        <v>1197</v>
      </c>
      <c r="V45" s="35" t="s">
        <v>1318</v>
      </c>
      <c r="W45" s="35" t="s">
        <v>512</v>
      </c>
      <c r="X45" s="35">
        <v>0</v>
      </c>
      <c r="Y45" s="35" t="s">
        <v>513</v>
      </c>
      <c r="Z45" s="35" t="s">
        <v>2077</v>
      </c>
      <c r="AA45" s="35" t="s">
        <v>2077</v>
      </c>
      <c r="AB45" s="35"/>
      <c r="AC45" s="280"/>
      <c r="AD45" s="280"/>
      <c r="AE45" s="280"/>
      <c r="AF45" s="280"/>
      <c r="AG45" s="280"/>
      <c r="AH45" s="284"/>
      <c r="AI45" s="280"/>
      <c r="AJ45" s="280"/>
      <c r="AK45" s="284"/>
      <c r="AL45" s="280"/>
      <c r="AN45" s="225"/>
      <c r="AO45" s="225"/>
      <c r="AP45" s="225"/>
      <c r="AQ45" s="225"/>
      <c r="AR45" s="225"/>
      <c r="AS45" s="225"/>
      <c r="AT45" s="225"/>
      <c r="AU45" s="225"/>
      <c r="AV45" s="236"/>
      <c r="AW45" s="225"/>
      <c r="AX45" s="236"/>
      <c r="AY45" s="225"/>
    </row>
    <row r="46" spans="1:51" s="92" customFormat="1" ht="12.75" customHeight="1">
      <c r="A46" s="161"/>
      <c r="B46" s="34" t="s">
        <v>1264</v>
      </c>
      <c r="C46" s="18"/>
      <c r="D46" s="122" t="s">
        <v>514</v>
      </c>
      <c r="E46" s="122"/>
      <c r="F46" s="35">
        <v>1</v>
      </c>
      <c r="G46" s="35" t="s">
        <v>1259</v>
      </c>
      <c r="H46" s="51">
        <v>5</v>
      </c>
      <c r="I46" s="35" t="s">
        <v>1205</v>
      </c>
      <c r="J46" s="35" t="s">
        <v>507</v>
      </c>
      <c r="K46" s="35" t="s">
        <v>1236</v>
      </c>
      <c r="L46" s="85">
        <v>208.4</v>
      </c>
      <c r="M46" s="35">
        <v>20.4</v>
      </c>
      <c r="N46" s="36">
        <v>6770</v>
      </c>
      <c r="O46" s="62" t="s">
        <v>974</v>
      </c>
      <c r="P46" s="105"/>
      <c r="Q46" s="62"/>
      <c r="R46" s="35"/>
      <c r="S46" s="35" t="s">
        <v>506</v>
      </c>
      <c r="T46" s="35" t="s">
        <v>507</v>
      </c>
      <c r="U46" s="35" t="s">
        <v>1197</v>
      </c>
      <c r="V46" s="35" t="s">
        <v>1318</v>
      </c>
      <c r="W46" s="35" t="s">
        <v>515</v>
      </c>
      <c r="X46" s="35">
        <v>0</v>
      </c>
      <c r="Y46" s="35" t="s">
        <v>513</v>
      </c>
      <c r="Z46" s="35" t="s">
        <v>2077</v>
      </c>
      <c r="AA46" s="35" t="s">
        <v>2077</v>
      </c>
      <c r="AB46" s="35"/>
      <c r="AC46" s="280"/>
      <c r="AD46" s="280"/>
      <c r="AE46" s="280"/>
      <c r="AF46" s="280"/>
      <c r="AG46" s="280"/>
      <c r="AH46" s="284"/>
      <c r="AI46" s="280"/>
      <c r="AJ46" s="280"/>
      <c r="AK46" s="284"/>
      <c r="AL46" s="280"/>
      <c r="AN46" s="225"/>
      <c r="AO46" s="225"/>
      <c r="AP46" s="225"/>
      <c r="AQ46" s="225"/>
      <c r="AR46" s="225"/>
      <c r="AS46" s="225"/>
      <c r="AT46" s="225"/>
      <c r="AU46" s="225"/>
      <c r="AV46" s="236"/>
      <c r="AW46" s="225"/>
      <c r="AX46" s="236"/>
      <c r="AY46" s="225"/>
    </row>
    <row r="47" spans="1:51" s="92" customFormat="1" ht="12.75" customHeight="1">
      <c r="A47" s="161"/>
      <c r="B47" s="34" t="s">
        <v>1264</v>
      </c>
      <c r="C47" s="18"/>
      <c r="D47" s="122" t="s">
        <v>516</v>
      </c>
      <c r="E47" s="122"/>
      <c r="F47" s="35">
        <v>1</v>
      </c>
      <c r="G47" s="35" t="s">
        <v>1259</v>
      </c>
      <c r="H47" s="51">
        <v>5</v>
      </c>
      <c r="I47" s="35" t="s">
        <v>1205</v>
      </c>
      <c r="J47" s="35" t="s">
        <v>507</v>
      </c>
      <c r="K47" s="35" t="s">
        <v>1236</v>
      </c>
      <c r="L47" s="85">
        <v>180</v>
      </c>
      <c r="M47" s="35">
        <v>17.9</v>
      </c>
      <c r="N47" s="36">
        <v>6508</v>
      </c>
      <c r="O47" s="62" t="s">
        <v>974</v>
      </c>
      <c r="P47" s="105"/>
      <c r="Q47" s="62"/>
      <c r="R47" s="35"/>
      <c r="S47" s="35" t="s">
        <v>506</v>
      </c>
      <c r="T47" s="35" t="s">
        <v>507</v>
      </c>
      <c r="U47" s="35" t="s">
        <v>1197</v>
      </c>
      <c r="V47" s="35" t="s">
        <v>1318</v>
      </c>
      <c r="W47" s="35" t="s">
        <v>515</v>
      </c>
      <c r="X47" s="35">
        <v>0</v>
      </c>
      <c r="Y47" s="35" t="s">
        <v>513</v>
      </c>
      <c r="Z47" s="35" t="s">
        <v>2077</v>
      </c>
      <c r="AA47" s="35" t="s">
        <v>2077</v>
      </c>
      <c r="AB47" s="35"/>
      <c r="AC47" s="280"/>
      <c r="AD47" s="280"/>
      <c r="AE47" s="280"/>
      <c r="AF47" s="280"/>
      <c r="AG47" s="280"/>
      <c r="AH47" s="284"/>
      <c r="AI47" s="280"/>
      <c r="AJ47" s="280"/>
      <c r="AK47" s="284"/>
      <c r="AL47" s="280"/>
      <c r="AN47" s="225"/>
      <c r="AO47" s="225"/>
      <c r="AP47" s="225"/>
      <c r="AQ47" s="225"/>
      <c r="AR47" s="225"/>
      <c r="AS47" s="225"/>
      <c r="AT47" s="225"/>
      <c r="AU47" s="225"/>
      <c r="AV47" s="236"/>
      <c r="AW47" s="225"/>
      <c r="AX47" s="236"/>
      <c r="AY47" s="225"/>
    </row>
    <row r="48" spans="1:51" s="92" customFormat="1" ht="12.75" customHeight="1">
      <c r="A48" s="161"/>
      <c r="B48" s="34" t="s">
        <v>1264</v>
      </c>
      <c r="C48" s="18"/>
      <c r="D48" s="122" t="s">
        <v>517</v>
      </c>
      <c r="E48" s="122"/>
      <c r="F48" s="35">
        <v>1</v>
      </c>
      <c r="G48" s="35" t="s">
        <v>1259</v>
      </c>
      <c r="H48" s="51">
        <v>5</v>
      </c>
      <c r="I48" s="35" t="s">
        <v>1205</v>
      </c>
      <c r="J48" s="35" t="s">
        <v>507</v>
      </c>
      <c r="K48" s="35" t="s">
        <v>1236</v>
      </c>
      <c r="L48" s="85">
        <v>119.2</v>
      </c>
      <c r="M48" s="35">
        <v>11</v>
      </c>
      <c r="N48" s="36">
        <v>6420</v>
      </c>
      <c r="O48" s="62" t="s">
        <v>974</v>
      </c>
      <c r="P48" s="105"/>
      <c r="Q48" s="62"/>
      <c r="R48" s="35"/>
      <c r="S48" s="35" t="s">
        <v>506</v>
      </c>
      <c r="T48" s="35" t="s">
        <v>507</v>
      </c>
      <c r="U48" s="35" t="s">
        <v>1197</v>
      </c>
      <c r="V48" s="35" t="s">
        <v>1318</v>
      </c>
      <c r="W48" s="35" t="s">
        <v>515</v>
      </c>
      <c r="X48" s="35">
        <v>0</v>
      </c>
      <c r="Y48" s="35" t="s">
        <v>2077</v>
      </c>
      <c r="Z48" s="35" t="s">
        <v>2077</v>
      </c>
      <c r="AA48" s="35" t="s">
        <v>2077</v>
      </c>
      <c r="AB48" s="35"/>
      <c r="AC48" s="280"/>
      <c r="AD48" s="280"/>
      <c r="AE48" s="280"/>
      <c r="AF48" s="280"/>
      <c r="AG48" s="280"/>
      <c r="AH48" s="284"/>
      <c r="AI48" s="280"/>
      <c r="AJ48" s="280"/>
      <c r="AK48" s="284"/>
      <c r="AL48" s="280"/>
      <c r="AN48" s="225"/>
      <c r="AO48" s="225"/>
      <c r="AP48" s="225"/>
      <c r="AQ48" s="225"/>
      <c r="AR48" s="225"/>
      <c r="AS48" s="225"/>
      <c r="AT48" s="225"/>
      <c r="AU48" s="225"/>
      <c r="AV48" s="236"/>
      <c r="AW48" s="225"/>
      <c r="AX48" s="236"/>
      <c r="AY48" s="225"/>
    </row>
    <row r="49" spans="1:51" s="92" customFormat="1" ht="12.75" customHeight="1">
      <c r="A49" s="161"/>
      <c r="B49" s="34" t="s">
        <v>1264</v>
      </c>
      <c r="C49" s="18"/>
      <c r="D49" s="122" t="s">
        <v>518</v>
      </c>
      <c r="E49" s="122"/>
      <c r="F49" s="35">
        <v>1</v>
      </c>
      <c r="G49" s="35" t="s">
        <v>1259</v>
      </c>
      <c r="H49" s="51">
        <v>5</v>
      </c>
      <c r="I49" s="35" t="s">
        <v>1205</v>
      </c>
      <c r="J49" s="35" t="s">
        <v>507</v>
      </c>
      <c r="K49" s="35" t="s">
        <v>1236</v>
      </c>
      <c r="L49" s="85">
        <v>166.2</v>
      </c>
      <c r="M49" s="35">
        <v>16.2</v>
      </c>
      <c r="N49" s="36">
        <v>5557</v>
      </c>
      <c r="O49" s="62" t="s">
        <v>974</v>
      </c>
      <c r="P49" s="105"/>
      <c r="Q49" s="62"/>
      <c r="R49" s="35"/>
      <c r="S49" s="35" t="s">
        <v>506</v>
      </c>
      <c r="T49" s="35" t="s">
        <v>507</v>
      </c>
      <c r="U49" s="35" t="s">
        <v>1197</v>
      </c>
      <c r="V49" s="35" t="s">
        <v>1318</v>
      </c>
      <c r="W49" s="35" t="s">
        <v>515</v>
      </c>
      <c r="X49" s="35">
        <v>0</v>
      </c>
      <c r="Y49" s="35" t="s">
        <v>2077</v>
      </c>
      <c r="Z49" s="35" t="s">
        <v>2077</v>
      </c>
      <c r="AA49" s="35" t="s">
        <v>2077</v>
      </c>
      <c r="AB49" s="35"/>
      <c r="AC49" s="280"/>
      <c r="AD49" s="280"/>
      <c r="AE49" s="280"/>
      <c r="AF49" s="280"/>
      <c r="AG49" s="280"/>
      <c r="AH49" s="284"/>
      <c r="AI49" s="280"/>
      <c r="AJ49" s="280"/>
      <c r="AK49" s="284"/>
      <c r="AL49" s="280"/>
      <c r="AN49" s="225"/>
      <c r="AO49" s="225"/>
      <c r="AP49" s="225"/>
      <c r="AQ49" s="225"/>
      <c r="AR49" s="225"/>
      <c r="AS49" s="225"/>
      <c r="AT49" s="225"/>
      <c r="AU49" s="225"/>
      <c r="AV49" s="236"/>
      <c r="AW49" s="225"/>
      <c r="AX49" s="236"/>
      <c r="AY49" s="225"/>
    </row>
    <row r="50" spans="1:51" s="92" customFormat="1" ht="12.75" customHeight="1">
      <c r="A50" s="161"/>
      <c r="B50" s="34" t="s">
        <v>1264</v>
      </c>
      <c r="C50" s="18"/>
      <c r="D50" s="122" t="s">
        <v>519</v>
      </c>
      <c r="E50" s="122"/>
      <c r="F50" s="35">
        <v>1</v>
      </c>
      <c r="G50" s="35" t="s">
        <v>1259</v>
      </c>
      <c r="H50" s="51">
        <v>5</v>
      </c>
      <c r="I50" s="35" t="s">
        <v>1205</v>
      </c>
      <c r="J50" s="35" t="s">
        <v>507</v>
      </c>
      <c r="K50" s="35" t="s">
        <v>1236</v>
      </c>
      <c r="L50" s="85">
        <v>179.4</v>
      </c>
      <c r="M50" s="35">
        <v>17.4</v>
      </c>
      <c r="N50" s="36">
        <v>2386</v>
      </c>
      <c r="O50" s="62" t="s">
        <v>974</v>
      </c>
      <c r="P50" s="105"/>
      <c r="Q50" s="62"/>
      <c r="R50" s="35"/>
      <c r="S50" s="35" t="s">
        <v>506</v>
      </c>
      <c r="T50" s="35" t="s">
        <v>507</v>
      </c>
      <c r="U50" s="35" t="s">
        <v>1197</v>
      </c>
      <c r="V50" s="35" t="s">
        <v>1318</v>
      </c>
      <c r="W50" s="35" t="s">
        <v>520</v>
      </c>
      <c r="X50" s="35">
        <v>0</v>
      </c>
      <c r="Y50" s="35" t="s">
        <v>2077</v>
      </c>
      <c r="Z50" s="35" t="s">
        <v>2077</v>
      </c>
      <c r="AA50" s="35" t="s">
        <v>2077</v>
      </c>
      <c r="AB50" s="35"/>
      <c r="AC50" s="280"/>
      <c r="AD50" s="280"/>
      <c r="AE50" s="280"/>
      <c r="AF50" s="280"/>
      <c r="AG50" s="280"/>
      <c r="AH50" s="284"/>
      <c r="AI50" s="280"/>
      <c r="AJ50" s="280"/>
      <c r="AK50" s="284"/>
      <c r="AL50" s="280"/>
      <c r="AN50" s="225"/>
      <c r="AO50" s="225"/>
      <c r="AP50" s="225"/>
      <c r="AQ50" s="225"/>
      <c r="AR50" s="225"/>
      <c r="AS50" s="225"/>
      <c r="AT50" s="225"/>
      <c r="AU50" s="225"/>
      <c r="AV50" s="236"/>
      <c r="AW50" s="225"/>
      <c r="AX50" s="236"/>
      <c r="AY50" s="225"/>
    </row>
    <row r="51" spans="1:51" s="92" customFormat="1" ht="12.75" customHeight="1">
      <c r="A51" s="161"/>
      <c r="B51" s="34" t="s">
        <v>1264</v>
      </c>
      <c r="C51" s="18"/>
      <c r="D51" s="122" t="s">
        <v>521</v>
      </c>
      <c r="E51" s="122"/>
      <c r="F51" s="35">
        <v>1</v>
      </c>
      <c r="G51" s="35" t="s">
        <v>1259</v>
      </c>
      <c r="H51" s="51">
        <v>5</v>
      </c>
      <c r="I51" s="35" t="s">
        <v>1205</v>
      </c>
      <c r="J51" s="35" t="s">
        <v>507</v>
      </c>
      <c r="K51" s="35" t="s">
        <v>1236</v>
      </c>
      <c r="L51" s="85">
        <v>79</v>
      </c>
      <c r="M51" s="35">
        <v>7.6</v>
      </c>
      <c r="N51" s="36">
        <v>1893</v>
      </c>
      <c r="O51" s="62" t="s">
        <v>974</v>
      </c>
      <c r="P51" s="105"/>
      <c r="Q51" s="62"/>
      <c r="R51" s="35"/>
      <c r="S51" s="35" t="s">
        <v>506</v>
      </c>
      <c r="T51" s="35" t="s">
        <v>507</v>
      </c>
      <c r="U51" s="35" t="s">
        <v>1197</v>
      </c>
      <c r="V51" s="35" t="s">
        <v>1318</v>
      </c>
      <c r="W51" s="35" t="s">
        <v>520</v>
      </c>
      <c r="X51" s="35">
        <v>0</v>
      </c>
      <c r="Y51" s="35" t="s">
        <v>2077</v>
      </c>
      <c r="Z51" s="35" t="s">
        <v>2077</v>
      </c>
      <c r="AA51" s="35" t="s">
        <v>2077</v>
      </c>
      <c r="AB51" s="35"/>
      <c r="AC51" s="280"/>
      <c r="AD51" s="280"/>
      <c r="AE51" s="280"/>
      <c r="AF51" s="280"/>
      <c r="AG51" s="280"/>
      <c r="AH51" s="284"/>
      <c r="AI51" s="280"/>
      <c r="AJ51" s="280"/>
      <c r="AK51" s="284"/>
      <c r="AL51" s="280"/>
      <c r="AN51" s="225"/>
      <c r="AO51" s="225"/>
      <c r="AP51" s="225"/>
      <c r="AQ51" s="225"/>
      <c r="AR51" s="225"/>
      <c r="AS51" s="225"/>
      <c r="AT51" s="225"/>
      <c r="AU51" s="225"/>
      <c r="AV51" s="236"/>
      <c r="AW51" s="225"/>
      <c r="AX51" s="236"/>
      <c r="AY51" s="225"/>
    </row>
    <row r="52" spans="1:51" s="92" customFormat="1" ht="12.75" customHeight="1">
      <c r="A52" s="161"/>
      <c r="B52" s="34" t="s">
        <v>1264</v>
      </c>
      <c r="C52" s="18"/>
      <c r="D52" s="122" t="s">
        <v>522</v>
      </c>
      <c r="E52" s="122"/>
      <c r="F52" s="35">
        <v>1</v>
      </c>
      <c r="G52" s="35" t="s">
        <v>1259</v>
      </c>
      <c r="H52" s="51">
        <v>5</v>
      </c>
      <c r="I52" s="35" t="s">
        <v>1205</v>
      </c>
      <c r="J52" s="35" t="s">
        <v>507</v>
      </c>
      <c r="K52" s="35" t="s">
        <v>1236</v>
      </c>
      <c r="L52" s="85">
        <v>174.2</v>
      </c>
      <c r="M52" s="35">
        <v>16.4</v>
      </c>
      <c r="N52" s="36">
        <v>7342</v>
      </c>
      <c r="O52" s="62" t="s">
        <v>974</v>
      </c>
      <c r="P52" s="105"/>
      <c r="Q52" s="62"/>
      <c r="R52" s="35"/>
      <c r="S52" s="35" t="s">
        <v>506</v>
      </c>
      <c r="T52" s="35" t="s">
        <v>507</v>
      </c>
      <c r="U52" s="35" t="s">
        <v>1197</v>
      </c>
      <c r="V52" s="35" t="s">
        <v>1318</v>
      </c>
      <c r="W52" s="35" t="s">
        <v>520</v>
      </c>
      <c r="X52" s="35">
        <v>0</v>
      </c>
      <c r="Y52" s="35" t="s">
        <v>2077</v>
      </c>
      <c r="Z52" s="35" t="s">
        <v>2077</v>
      </c>
      <c r="AA52" s="35" t="s">
        <v>2077</v>
      </c>
      <c r="AB52" s="35"/>
      <c r="AC52" s="280"/>
      <c r="AD52" s="280"/>
      <c r="AE52" s="280"/>
      <c r="AF52" s="280"/>
      <c r="AG52" s="280"/>
      <c r="AH52" s="284"/>
      <c r="AI52" s="280"/>
      <c r="AJ52" s="280"/>
      <c r="AK52" s="284"/>
      <c r="AL52" s="280"/>
      <c r="AN52" s="225"/>
      <c r="AO52" s="225"/>
      <c r="AP52" s="225"/>
      <c r="AQ52" s="225"/>
      <c r="AR52" s="225"/>
      <c r="AS52" s="225"/>
      <c r="AT52" s="225"/>
      <c r="AU52" s="225"/>
      <c r="AV52" s="236"/>
      <c r="AW52" s="225"/>
      <c r="AX52" s="236"/>
      <c r="AY52" s="225"/>
    </row>
    <row r="53" spans="1:51" s="92" customFormat="1" ht="12.75" customHeight="1">
      <c r="A53" s="161"/>
      <c r="B53" s="34" t="s">
        <v>1264</v>
      </c>
      <c r="C53" s="18"/>
      <c r="D53" s="122" t="s">
        <v>523</v>
      </c>
      <c r="E53" s="122"/>
      <c r="F53" s="35">
        <v>1</v>
      </c>
      <c r="G53" s="35" t="s">
        <v>1259</v>
      </c>
      <c r="H53" s="51">
        <v>5</v>
      </c>
      <c r="I53" s="35" t="s">
        <v>1205</v>
      </c>
      <c r="J53" s="35" t="s">
        <v>507</v>
      </c>
      <c r="K53" s="35" t="s">
        <v>1236</v>
      </c>
      <c r="L53" s="85">
        <v>109.9</v>
      </c>
      <c r="M53" s="35">
        <v>10.4</v>
      </c>
      <c r="N53" s="36">
        <v>3361</v>
      </c>
      <c r="O53" s="62" t="s">
        <v>974</v>
      </c>
      <c r="P53" s="105"/>
      <c r="Q53" s="62"/>
      <c r="R53" s="35"/>
      <c r="S53" s="35" t="s">
        <v>506</v>
      </c>
      <c r="T53" s="35" t="s">
        <v>507</v>
      </c>
      <c r="U53" s="35" t="s">
        <v>1197</v>
      </c>
      <c r="V53" s="35" t="s">
        <v>1318</v>
      </c>
      <c r="W53" s="35" t="s">
        <v>520</v>
      </c>
      <c r="X53" s="35">
        <v>0</v>
      </c>
      <c r="Y53" s="35" t="s">
        <v>2077</v>
      </c>
      <c r="Z53" s="35" t="s">
        <v>2077</v>
      </c>
      <c r="AA53" s="35" t="s">
        <v>2077</v>
      </c>
      <c r="AB53" s="35"/>
      <c r="AC53" s="280"/>
      <c r="AD53" s="280"/>
      <c r="AE53" s="280"/>
      <c r="AF53" s="280"/>
      <c r="AG53" s="280"/>
      <c r="AH53" s="284"/>
      <c r="AI53" s="280"/>
      <c r="AJ53" s="280"/>
      <c r="AK53" s="284"/>
      <c r="AL53" s="280"/>
      <c r="AN53" s="225"/>
      <c r="AO53" s="225"/>
      <c r="AP53" s="225"/>
      <c r="AQ53" s="225"/>
      <c r="AR53" s="225"/>
      <c r="AS53" s="225"/>
      <c r="AT53" s="225"/>
      <c r="AU53" s="225"/>
      <c r="AV53" s="236"/>
      <c r="AW53" s="225"/>
      <c r="AX53" s="236"/>
      <c r="AY53" s="225"/>
    </row>
    <row r="54" spans="1:51" s="92" customFormat="1" ht="12.75" customHeight="1">
      <c r="A54" s="161"/>
      <c r="B54" s="34" t="s">
        <v>1264</v>
      </c>
      <c r="C54" s="18"/>
      <c r="D54" s="122" t="s">
        <v>1810</v>
      </c>
      <c r="E54" s="122"/>
      <c r="F54" s="35">
        <v>1</v>
      </c>
      <c r="G54" s="35" t="s">
        <v>1259</v>
      </c>
      <c r="H54" s="51">
        <v>5</v>
      </c>
      <c r="I54" s="35" t="s">
        <v>1205</v>
      </c>
      <c r="J54" s="35" t="s">
        <v>1901</v>
      </c>
      <c r="K54" s="35" t="s">
        <v>1236</v>
      </c>
      <c r="L54" s="114">
        <v>3.5</v>
      </c>
      <c r="M54" s="35">
        <v>23</v>
      </c>
      <c r="N54" s="237">
        <v>9200</v>
      </c>
      <c r="O54" s="83" t="s">
        <v>1901</v>
      </c>
      <c r="P54" s="106"/>
      <c r="Q54" s="106"/>
      <c r="R54" s="35"/>
      <c r="S54" s="35" t="s">
        <v>115</v>
      </c>
      <c r="T54" s="35" t="s">
        <v>1901</v>
      </c>
      <c r="U54" s="35" t="s">
        <v>1197</v>
      </c>
      <c r="V54" s="35" t="s">
        <v>1318</v>
      </c>
      <c r="W54" s="35" t="s">
        <v>2077</v>
      </c>
      <c r="X54" s="84" t="s">
        <v>114</v>
      </c>
      <c r="Y54" s="35" t="s">
        <v>2077</v>
      </c>
      <c r="Z54" s="35" t="s">
        <v>2077</v>
      </c>
      <c r="AA54" s="35" t="s">
        <v>1377</v>
      </c>
      <c r="AB54" s="35"/>
      <c r="AC54" s="280"/>
      <c r="AD54" s="280"/>
      <c r="AE54" s="280"/>
      <c r="AF54" s="280"/>
      <c r="AG54" s="280"/>
      <c r="AH54" s="284"/>
      <c r="AI54" s="280"/>
      <c r="AJ54" s="280"/>
      <c r="AK54" s="284"/>
      <c r="AL54" s="280"/>
      <c r="AN54" s="225"/>
      <c r="AO54" s="225"/>
      <c r="AP54" s="225"/>
      <c r="AQ54" s="225"/>
      <c r="AR54" s="225"/>
      <c r="AS54" s="225"/>
      <c r="AT54" s="225"/>
      <c r="AU54" s="225"/>
      <c r="AV54" s="236"/>
      <c r="AW54" s="225"/>
      <c r="AX54" s="236"/>
      <c r="AY54" s="225"/>
    </row>
    <row r="55" spans="1:51" s="92" customFormat="1" ht="12.75" customHeight="1">
      <c r="A55" s="161"/>
      <c r="B55" s="34" t="s">
        <v>1264</v>
      </c>
      <c r="C55" s="18"/>
      <c r="D55" s="122" t="s">
        <v>1811</v>
      </c>
      <c r="E55" s="122"/>
      <c r="F55" s="35">
        <v>1</v>
      </c>
      <c r="G55" s="35" t="s">
        <v>1259</v>
      </c>
      <c r="H55" s="51">
        <v>5</v>
      </c>
      <c r="I55" s="35" t="s">
        <v>1205</v>
      </c>
      <c r="J55" s="35" t="s">
        <v>1901</v>
      </c>
      <c r="K55" s="35" t="s">
        <v>1236</v>
      </c>
      <c r="L55" s="114">
        <v>2.1</v>
      </c>
      <c r="M55" s="35">
        <v>19</v>
      </c>
      <c r="N55" s="237">
        <v>8900</v>
      </c>
      <c r="O55" s="83" t="s">
        <v>1901</v>
      </c>
      <c r="P55" s="106"/>
      <c r="Q55" s="106"/>
      <c r="R55" s="35"/>
      <c r="S55" s="35" t="s">
        <v>115</v>
      </c>
      <c r="T55" s="35" t="s">
        <v>1901</v>
      </c>
      <c r="U55" s="35" t="s">
        <v>1197</v>
      </c>
      <c r="V55" s="35" t="s">
        <v>1318</v>
      </c>
      <c r="W55" s="35" t="s">
        <v>2077</v>
      </c>
      <c r="X55" s="84" t="s">
        <v>114</v>
      </c>
      <c r="Y55" s="35" t="s">
        <v>2077</v>
      </c>
      <c r="Z55" s="35" t="s">
        <v>2077</v>
      </c>
      <c r="AA55" s="35" t="s">
        <v>1377</v>
      </c>
      <c r="AB55" s="35"/>
      <c r="AC55" s="280"/>
      <c r="AD55" s="280"/>
      <c r="AE55" s="280"/>
      <c r="AF55" s="280"/>
      <c r="AG55" s="280"/>
      <c r="AH55" s="284"/>
      <c r="AI55" s="280"/>
      <c r="AJ55" s="280"/>
      <c r="AK55" s="284"/>
      <c r="AL55" s="280"/>
      <c r="AN55" s="225"/>
      <c r="AO55" s="225"/>
      <c r="AP55" s="225"/>
      <c r="AQ55" s="225"/>
      <c r="AR55" s="225"/>
      <c r="AS55" s="225"/>
      <c r="AT55" s="225"/>
      <c r="AU55" s="225"/>
      <c r="AV55" s="236"/>
      <c r="AW55" s="225"/>
      <c r="AX55" s="236"/>
      <c r="AY55" s="225"/>
    </row>
    <row r="56" spans="1:51" s="92" customFormat="1" ht="12.75" customHeight="1">
      <c r="A56" s="161"/>
      <c r="B56" s="34" t="s">
        <v>1264</v>
      </c>
      <c r="C56" s="18"/>
      <c r="D56" s="122" t="s">
        <v>1812</v>
      </c>
      <c r="E56" s="122"/>
      <c r="F56" s="35">
        <v>1</v>
      </c>
      <c r="G56" s="35" t="s">
        <v>1259</v>
      </c>
      <c r="H56" s="51">
        <v>5</v>
      </c>
      <c r="I56" s="35" t="s">
        <v>1205</v>
      </c>
      <c r="J56" s="35" t="s">
        <v>1901</v>
      </c>
      <c r="K56" s="35" t="s">
        <v>1236</v>
      </c>
      <c r="L56" s="114">
        <v>4</v>
      </c>
      <c r="M56" s="35">
        <v>31</v>
      </c>
      <c r="N56" s="237">
        <v>10700</v>
      </c>
      <c r="O56" s="83" t="s">
        <v>1901</v>
      </c>
      <c r="P56" s="106"/>
      <c r="Q56" s="106"/>
      <c r="R56" s="35"/>
      <c r="S56" s="35" t="s">
        <v>115</v>
      </c>
      <c r="T56" s="35" t="s">
        <v>1901</v>
      </c>
      <c r="U56" s="35" t="s">
        <v>1197</v>
      </c>
      <c r="V56" s="35" t="s">
        <v>1318</v>
      </c>
      <c r="W56" s="35" t="s">
        <v>2077</v>
      </c>
      <c r="X56" s="84" t="s">
        <v>114</v>
      </c>
      <c r="Y56" s="35" t="s">
        <v>2077</v>
      </c>
      <c r="Z56" s="35" t="s">
        <v>2077</v>
      </c>
      <c r="AA56" s="35" t="s">
        <v>1377</v>
      </c>
      <c r="AB56" s="35"/>
      <c r="AC56" s="280"/>
      <c r="AD56" s="280"/>
      <c r="AE56" s="280"/>
      <c r="AF56" s="280"/>
      <c r="AG56" s="280"/>
      <c r="AH56" s="284"/>
      <c r="AI56" s="280"/>
      <c r="AJ56" s="280"/>
      <c r="AK56" s="284"/>
      <c r="AL56" s="280"/>
      <c r="AN56" s="225"/>
      <c r="AO56" s="225"/>
      <c r="AP56" s="225"/>
      <c r="AQ56" s="225"/>
      <c r="AR56" s="225"/>
      <c r="AS56" s="225"/>
      <c r="AT56" s="225"/>
      <c r="AU56" s="225"/>
      <c r="AV56" s="236"/>
      <c r="AW56" s="225"/>
      <c r="AX56" s="236"/>
      <c r="AY56" s="225"/>
    </row>
    <row r="57" spans="1:51" s="92" customFormat="1" ht="12.75" customHeight="1">
      <c r="A57" s="161"/>
      <c r="B57" s="34" t="s">
        <v>1264</v>
      </c>
      <c r="C57" s="18"/>
      <c r="D57" s="122" t="s">
        <v>1813</v>
      </c>
      <c r="E57" s="122"/>
      <c r="F57" s="35">
        <v>1</v>
      </c>
      <c r="G57" s="35" t="s">
        <v>1259</v>
      </c>
      <c r="H57" s="51">
        <v>5</v>
      </c>
      <c r="I57" s="35" t="s">
        <v>1205</v>
      </c>
      <c r="J57" s="35" t="s">
        <v>1901</v>
      </c>
      <c r="K57" s="35" t="s">
        <v>1236</v>
      </c>
      <c r="L57" s="85" t="s">
        <v>2077</v>
      </c>
      <c r="M57" s="35" t="s">
        <v>2077</v>
      </c>
      <c r="N57" s="36" t="s">
        <v>2077</v>
      </c>
      <c r="O57" s="83" t="s">
        <v>525</v>
      </c>
      <c r="P57" s="106"/>
      <c r="Q57" s="106"/>
      <c r="R57" s="35"/>
      <c r="S57" s="35" t="s">
        <v>115</v>
      </c>
      <c r="T57" s="35" t="s">
        <v>1901</v>
      </c>
      <c r="U57" s="35" t="s">
        <v>1197</v>
      </c>
      <c r="V57" s="35" t="s">
        <v>1318</v>
      </c>
      <c r="W57" s="35" t="s">
        <v>2077</v>
      </c>
      <c r="X57" s="35">
        <v>0</v>
      </c>
      <c r="Y57" s="35" t="s">
        <v>2077</v>
      </c>
      <c r="Z57" s="35" t="s">
        <v>2077</v>
      </c>
      <c r="AA57" s="35" t="s">
        <v>2077</v>
      </c>
      <c r="AB57" s="35"/>
      <c r="AC57" s="280"/>
      <c r="AD57" s="280"/>
      <c r="AE57" s="280"/>
      <c r="AF57" s="280"/>
      <c r="AG57" s="280"/>
      <c r="AH57" s="284"/>
      <c r="AI57" s="280"/>
      <c r="AJ57" s="280"/>
      <c r="AK57" s="284"/>
      <c r="AL57" s="280"/>
      <c r="AN57" s="225"/>
      <c r="AO57" s="225"/>
      <c r="AP57" s="225"/>
      <c r="AQ57" s="225"/>
      <c r="AR57" s="225"/>
      <c r="AS57" s="225"/>
      <c r="AT57" s="225"/>
      <c r="AU57" s="225"/>
      <c r="AV57" s="236"/>
      <c r="AW57" s="225"/>
      <c r="AX57" s="236"/>
      <c r="AY57" s="225"/>
    </row>
    <row r="58" spans="1:51" s="92" customFormat="1" ht="12.75" customHeight="1">
      <c r="A58" s="161"/>
      <c r="B58" s="34" t="s">
        <v>1264</v>
      </c>
      <c r="C58" s="18"/>
      <c r="D58" s="122" t="s">
        <v>1814</v>
      </c>
      <c r="E58" s="122"/>
      <c r="F58" s="35">
        <v>1</v>
      </c>
      <c r="G58" s="35" t="s">
        <v>1259</v>
      </c>
      <c r="H58" s="51">
        <v>5</v>
      </c>
      <c r="I58" s="35" t="s">
        <v>1205</v>
      </c>
      <c r="J58" s="35" t="s">
        <v>1901</v>
      </c>
      <c r="K58" s="35" t="s">
        <v>1236</v>
      </c>
      <c r="L58" s="85" t="s">
        <v>2077</v>
      </c>
      <c r="M58" s="35" t="s">
        <v>2077</v>
      </c>
      <c r="N58" s="36" t="s">
        <v>2077</v>
      </c>
      <c r="O58" s="83" t="s">
        <v>525</v>
      </c>
      <c r="P58" s="106"/>
      <c r="Q58" s="106"/>
      <c r="R58" s="35"/>
      <c r="S58" s="35" t="s">
        <v>115</v>
      </c>
      <c r="T58" s="35" t="s">
        <v>1901</v>
      </c>
      <c r="U58" s="35" t="s">
        <v>1197</v>
      </c>
      <c r="V58" s="35" t="s">
        <v>1318</v>
      </c>
      <c r="W58" s="35" t="s">
        <v>2077</v>
      </c>
      <c r="X58" s="35">
        <v>0</v>
      </c>
      <c r="Y58" s="35" t="s">
        <v>2077</v>
      </c>
      <c r="Z58" s="35" t="s">
        <v>2077</v>
      </c>
      <c r="AA58" s="35" t="s">
        <v>2077</v>
      </c>
      <c r="AB58" s="35"/>
      <c r="AC58" s="280"/>
      <c r="AD58" s="280"/>
      <c r="AE58" s="280"/>
      <c r="AF58" s="280"/>
      <c r="AG58" s="280"/>
      <c r="AH58" s="284"/>
      <c r="AI58" s="280"/>
      <c r="AJ58" s="280"/>
      <c r="AK58" s="284"/>
      <c r="AL58" s="280"/>
      <c r="AN58" s="225"/>
      <c r="AO58" s="225"/>
      <c r="AP58" s="225"/>
      <c r="AQ58" s="225"/>
      <c r="AR58" s="225"/>
      <c r="AS58" s="225"/>
      <c r="AT58" s="225"/>
      <c r="AU58" s="225"/>
      <c r="AV58" s="236"/>
      <c r="AW58" s="225"/>
      <c r="AX58" s="236"/>
      <c r="AY58" s="225"/>
    </row>
    <row r="59" spans="1:51" s="92" customFormat="1" ht="12.75" customHeight="1">
      <c r="A59" s="161"/>
      <c r="B59" s="34" t="s">
        <v>1264</v>
      </c>
      <c r="C59" s="18"/>
      <c r="D59" s="122" t="s">
        <v>1815</v>
      </c>
      <c r="E59" s="122"/>
      <c r="F59" s="35">
        <v>1</v>
      </c>
      <c r="G59" s="35" t="s">
        <v>1259</v>
      </c>
      <c r="H59" s="51">
        <v>5</v>
      </c>
      <c r="I59" s="35" t="s">
        <v>1205</v>
      </c>
      <c r="J59" s="35" t="s">
        <v>1901</v>
      </c>
      <c r="K59" s="35" t="s">
        <v>1236</v>
      </c>
      <c r="L59" s="85" t="s">
        <v>2077</v>
      </c>
      <c r="M59" s="35" t="s">
        <v>2077</v>
      </c>
      <c r="N59" s="36" t="s">
        <v>2077</v>
      </c>
      <c r="O59" s="83" t="s">
        <v>525</v>
      </c>
      <c r="P59" s="106"/>
      <c r="Q59" s="106"/>
      <c r="R59" s="35"/>
      <c r="S59" s="35" t="s">
        <v>115</v>
      </c>
      <c r="T59" s="35" t="s">
        <v>1901</v>
      </c>
      <c r="U59" s="35" t="s">
        <v>1197</v>
      </c>
      <c r="V59" s="35" t="s">
        <v>1318</v>
      </c>
      <c r="W59" s="35" t="s">
        <v>2077</v>
      </c>
      <c r="X59" s="35">
        <v>0</v>
      </c>
      <c r="Y59" s="35" t="s">
        <v>2077</v>
      </c>
      <c r="Z59" s="35" t="s">
        <v>2077</v>
      </c>
      <c r="AA59" s="35" t="s">
        <v>2077</v>
      </c>
      <c r="AB59" s="35"/>
      <c r="AC59" s="280"/>
      <c r="AD59" s="280"/>
      <c r="AE59" s="280"/>
      <c r="AF59" s="280"/>
      <c r="AG59" s="280"/>
      <c r="AH59" s="284"/>
      <c r="AI59" s="280"/>
      <c r="AJ59" s="280"/>
      <c r="AK59" s="284"/>
      <c r="AL59" s="280"/>
      <c r="AN59" s="225"/>
      <c r="AO59" s="225"/>
      <c r="AP59" s="225"/>
      <c r="AQ59" s="225"/>
      <c r="AR59" s="225"/>
      <c r="AS59" s="225"/>
      <c r="AT59" s="225"/>
      <c r="AU59" s="225"/>
      <c r="AV59" s="236"/>
      <c r="AW59" s="225"/>
      <c r="AX59" s="236"/>
      <c r="AY59" s="225"/>
    </row>
    <row r="60" spans="1:51" s="92" customFormat="1" ht="12.75" customHeight="1">
      <c r="A60" s="161"/>
      <c r="B60" s="34" t="s">
        <v>1264</v>
      </c>
      <c r="C60" s="18"/>
      <c r="D60" s="122" t="s">
        <v>1816</v>
      </c>
      <c r="E60" s="122"/>
      <c r="F60" s="35">
        <v>1</v>
      </c>
      <c r="G60" s="35" t="s">
        <v>1259</v>
      </c>
      <c r="H60" s="51">
        <v>5</v>
      </c>
      <c r="I60" s="35" t="s">
        <v>1205</v>
      </c>
      <c r="J60" s="35" t="s">
        <v>1901</v>
      </c>
      <c r="K60" s="35" t="s">
        <v>1236</v>
      </c>
      <c r="L60" s="85" t="s">
        <v>2077</v>
      </c>
      <c r="M60" s="35" t="s">
        <v>2077</v>
      </c>
      <c r="N60" s="36" t="s">
        <v>2077</v>
      </c>
      <c r="O60" s="83" t="s">
        <v>525</v>
      </c>
      <c r="P60" s="106"/>
      <c r="Q60" s="106"/>
      <c r="R60" s="35"/>
      <c r="S60" s="35" t="s">
        <v>115</v>
      </c>
      <c r="T60" s="35" t="s">
        <v>1901</v>
      </c>
      <c r="U60" s="35" t="s">
        <v>1197</v>
      </c>
      <c r="V60" s="35" t="s">
        <v>1318</v>
      </c>
      <c r="W60" s="35" t="s">
        <v>2077</v>
      </c>
      <c r="X60" s="35">
        <v>0</v>
      </c>
      <c r="Y60" s="35" t="s">
        <v>2077</v>
      </c>
      <c r="Z60" s="35" t="s">
        <v>2077</v>
      </c>
      <c r="AA60" s="35" t="s">
        <v>2077</v>
      </c>
      <c r="AB60" s="35"/>
      <c r="AC60" s="280"/>
      <c r="AD60" s="280"/>
      <c r="AE60" s="280"/>
      <c r="AF60" s="280"/>
      <c r="AG60" s="280"/>
      <c r="AH60" s="284"/>
      <c r="AI60" s="280"/>
      <c r="AJ60" s="280"/>
      <c r="AK60" s="284"/>
      <c r="AL60" s="280"/>
      <c r="AN60" s="225"/>
      <c r="AO60" s="225"/>
      <c r="AP60" s="225"/>
      <c r="AQ60" s="225"/>
      <c r="AR60" s="225"/>
      <c r="AS60" s="225"/>
      <c r="AT60" s="225"/>
      <c r="AU60" s="225"/>
      <c r="AV60" s="236"/>
      <c r="AW60" s="225"/>
      <c r="AX60" s="236"/>
      <c r="AY60" s="225"/>
    </row>
    <row r="61" spans="1:51" s="92" customFormat="1" ht="12.75" customHeight="1">
      <c r="A61" s="161"/>
      <c r="B61" s="34" t="s">
        <v>1264</v>
      </c>
      <c r="C61" s="18"/>
      <c r="D61" s="122" t="s">
        <v>1817</v>
      </c>
      <c r="E61" s="122"/>
      <c r="F61" s="35">
        <v>1</v>
      </c>
      <c r="G61" s="35" t="s">
        <v>1259</v>
      </c>
      <c r="H61" s="51">
        <v>5</v>
      </c>
      <c r="I61" s="35" t="s">
        <v>1205</v>
      </c>
      <c r="J61" s="35" t="s">
        <v>1901</v>
      </c>
      <c r="K61" s="35" t="s">
        <v>1609</v>
      </c>
      <c r="L61" s="85">
        <v>757</v>
      </c>
      <c r="M61" s="35" t="s">
        <v>2077</v>
      </c>
      <c r="N61" s="36" t="s">
        <v>2077</v>
      </c>
      <c r="O61" s="83" t="s">
        <v>525</v>
      </c>
      <c r="P61" s="106"/>
      <c r="Q61" s="106"/>
      <c r="R61" s="35"/>
      <c r="S61" s="35" t="s">
        <v>115</v>
      </c>
      <c r="T61" s="35" t="s">
        <v>1901</v>
      </c>
      <c r="U61" s="35" t="s">
        <v>1197</v>
      </c>
      <c r="V61" s="35" t="s">
        <v>1313</v>
      </c>
      <c r="W61" s="35">
        <v>2020</v>
      </c>
      <c r="X61" s="35" t="s">
        <v>2077</v>
      </c>
      <c r="Y61" s="35" t="s">
        <v>2077</v>
      </c>
      <c r="Z61" s="35" t="s">
        <v>2077</v>
      </c>
      <c r="AA61" s="35" t="s">
        <v>2077</v>
      </c>
      <c r="AB61" s="35"/>
      <c r="AC61" s="280"/>
      <c r="AD61" s="280"/>
      <c r="AE61" s="280"/>
      <c r="AF61" s="280"/>
      <c r="AG61" s="280"/>
      <c r="AH61" s="284"/>
      <c r="AI61" s="280"/>
      <c r="AJ61" s="280"/>
      <c r="AK61" s="284"/>
      <c r="AL61" s="280"/>
      <c r="AN61" s="225"/>
      <c r="AO61" s="225"/>
      <c r="AP61" s="225"/>
      <c r="AQ61" s="225"/>
      <c r="AR61" s="225"/>
      <c r="AS61" s="225"/>
      <c r="AT61" s="225"/>
      <c r="AU61" s="225"/>
      <c r="AV61" s="236"/>
      <c r="AW61" s="225"/>
      <c r="AX61" s="236"/>
      <c r="AY61" s="225"/>
    </row>
    <row r="62" spans="1:51" s="92" customFormat="1" ht="12.75" customHeight="1">
      <c r="A62" s="161"/>
      <c r="B62" s="34" t="s">
        <v>1264</v>
      </c>
      <c r="C62" s="18"/>
      <c r="D62" s="122" t="s">
        <v>1818</v>
      </c>
      <c r="E62" s="122"/>
      <c r="F62" s="35">
        <v>1</v>
      </c>
      <c r="G62" s="35" t="s">
        <v>1259</v>
      </c>
      <c r="H62" s="51">
        <v>5</v>
      </c>
      <c r="I62" s="35" t="s">
        <v>1205</v>
      </c>
      <c r="J62" s="35" t="s">
        <v>1901</v>
      </c>
      <c r="K62" s="35" t="s">
        <v>1609</v>
      </c>
      <c r="L62" s="85">
        <v>144</v>
      </c>
      <c r="M62" s="35" t="s">
        <v>2077</v>
      </c>
      <c r="N62" s="36" t="s">
        <v>2077</v>
      </c>
      <c r="O62" s="83" t="s">
        <v>525</v>
      </c>
      <c r="P62" s="106"/>
      <c r="Q62" s="106"/>
      <c r="R62" s="35"/>
      <c r="S62" s="35" t="s">
        <v>115</v>
      </c>
      <c r="T62" s="35" t="s">
        <v>1901</v>
      </c>
      <c r="U62" s="35" t="s">
        <v>1197</v>
      </c>
      <c r="V62" s="35" t="s">
        <v>1313</v>
      </c>
      <c r="W62" s="35">
        <v>2020</v>
      </c>
      <c r="X62" s="35" t="s">
        <v>2077</v>
      </c>
      <c r="Y62" s="35" t="s">
        <v>2077</v>
      </c>
      <c r="Z62" s="35" t="s">
        <v>2077</v>
      </c>
      <c r="AA62" s="35" t="s">
        <v>2077</v>
      </c>
      <c r="AB62" s="35"/>
      <c r="AC62" s="280"/>
      <c r="AD62" s="280"/>
      <c r="AE62" s="280"/>
      <c r="AF62" s="280"/>
      <c r="AG62" s="280"/>
      <c r="AH62" s="284"/>
      <c r="AI62" s="280"/>
      <c r="AJ62" s="280"/>
      <c r="AK62" s="284"/>
      <c r="AL62" s="280"/>
      <c r="AN62" s="225"/>
      <c r="AO62" s="225"/>
      <c r="AP62" s="225"/>
      <c r="AQ62" s="225"/>
      <c r="AR62" s="225"/>
      <c r="AS62" s="225"/>
      <c r="AT62" s="225"/>
      <c r="AU62" s="225"/>
      <c r="AV62" s="236"/>
      <c r="AW62" s="225"/>
      <c r="AX62" s="236"/>
      <c r="AY62" s="225"/>
    </row>
    <row r="63" spans="3:47" ht="12.75" customHeight="1">
      <c r="C63" s="18"/>
      <c r="O63" s="16"/>
      <c r="P63" s="29"/>
      <c r="Q63" s="29"/>
      <c r="AN63" s="225"/>
      <c r="AO63" s="225"/>
      <c r="AP63" s="225"/>
      <c r="AQ63" s="225"/>
      <c r="AS63" s="225"/>
      <c r="AU63" s="225"/>
    </row>
    <row r="64" spans="1:51" s="128" customFormat="1" ht="12.75">
      <c r="A64" s="162"/>
      <c r="B64" s="107" t="s">
        <v>700</v>
      </c>
      <c r="C64" s="18">
        <v>9804845</v>
      </c>
      <c r="D64" s="129" t="s">
        <v>1819</v>
      </c>
      <c r="E64" s="147" t="s">
        <v>950</v>
      </c>
      <c r="F64" s="35">
        <v>1</v>
      </c>
      <c r="G64" s="61" t="s">
        <v>693</v>
      </c>
      <c r="H64" s="35">
        <v>2</v>
      </c>
      <c r="I64" s="61" t="s">
        <v>1204</v>
      </c>
      <c r="J64" s="61" t="s">
        <v>771</v>
      </c>
      <c r="K64" s="61" t="s">
        <v>772</v>
      </c>
      <c r="L64" s="136">
        <v>1093</v>
      </c>
      <c r="M64" s="61">
        <v>5.4</v>
      </c>
      <c r="N64" s="94">
        <v>42000</v>
      </c>
      <c r="O64" s="104" t="s">
        <v>771</v>
      </c>
      <c r="P64" s="108" t="s">
        <v>1230</v>
      </c>
      <c r="Q64" s="108" t="s">
        <v>1201</v>
      </c>
      <c r="R64" s="59"/>
      <c r="S64" s="59" t="s">
        <v>1100</v>
      </c>
      <c r="T64" s="59" t="s">
        <v>771</v>
      </c>
      <c r="U64" s="110" t="s">
        <v>1099</v>
      </c>
      <c r="V64" s="35" t="s">
        <v>1313</v>
      </c>
      <c r="W64" s="59"/>
      <c r="X64" s="59">
        <v>0</v>
      </c>
      <c r="Y64" s="108" t="s">
        <v>1229</v>
      </c>
      <c r="Z64" s="108" t="s">
        <v>1228</v>
      </c>
      <c r="AA64" s="59">
        <v>18.3</v>
      </c>
      <c r="AB64" s="59"/>
      <c r="AC64" s="280">
        <v>568</v>
      </c>
      <c r="AD64" s="280">
        <v>2538</v>
      </c>
      <c r="AE64" s="235">
        <v>725326</v>
      </c>
      <c r="AF64" s="235">
        <v>2919353</v>
      </c>
      <c r="AG64" s="280">
        <v>4039</v>
      </c>
      <c r="AH64" s="156">
        <v>6126</v>
      </c>
      <c r="AI64" s="280">
        <v>10673</v>
      </c>
      <c r="AJ64" s="235">
        <v>666350</v>
      </c>
      <c r="AK64" s="156">
        <v>1260118</v>
      </c>
      <c r="AL64" s="235">
        <v>3341799</v>
      </c>
      <c r="AN64" s="225">
        <v>0.22379826635145783</v>
      </c>
      <c r="AO64" s="225">
        <v>0.0007830961526265431</v>
      </c>
      <c r="AP64" s="225">
        <v>0.0008693707133053111</v>
      </c>
      <c r="AQ64" s="225">
        <v>0.3784315562634686</v>
      </c>
      <c r="AR64" s="275">
        <v>0.5739717043005715</v>
      </c>
      <c r="AS64" s="225">
        <v>0.006061379155098672</v>
      </c>
      <c r="AT64" s="275">
        <v>0.004861449483302358</v>
      </c>
      <c r="AU64" s="225">
        <v>0.0031937887347503547</v>
      </c>
      <c r="AV64" s="270"/>
      <c r="AW64" s="275"/>
      <c r="AX64" s="270"/>
      <c r="AY64" s="275"/>
    </row>
    <row r="65" spans="1:51" s="128" customFormat="1" ht="12.75">
      <c r="A65" s="163"/>
      <c r="B65" s="109" t="s">
        <v>700</v>
      </c>
      <c r="C65" s="18">
        <v>9804845</v>
      </c>
      <c r="D65" s="128" t="s">
        <v>1252</v>
      </c>
      <c r="E65" s="101" t="s">
        <v>1441</v>
      </c>
      <c r="F65" s="35">
        <v>1</v>
      </c>
      <c r="G65" s="59" t="s">
        <v>693</v>
      </c>
      <c r="H65" s="35">
        <v>2</v>
      </c>
      <c r="I65" s="59" t="s">
        <v>1204</v>
      </c>
      <c r="J65" s="59" t="s">
        <v>771</v>
      </c>
      <c r="K65" s="59" t="s">
        <v>772</v>
      </c>
      <c r="L65" s="135">
        <v>445</v>
      </c>
      <c r="M65" s="59">
        <v>2.3</v>
      </c>
      <c r="N65" s="64">
        <v>7800</v>
      </c>
      <c r="O65" s="104" t="s">
        <v>771</v>
      </c>
      <c r="P65" s="108" t="s">
        <v>1230</v>
      </c>
      <c r="Q65" s="108" t="s">
        <v>1201</v>
      </c>
      <c r="R65" s="59"/>
      <c r="S65" s="59" t="s">
        <v>1825</v>
      </c>
      <c r="T65" s="59" t="s">
        <v>771</v>
      </c>
      <c r="U65" s="110" t="s">
        <v>1101</v>
      </c>
      <c r="V65" s="35" t="s">
        <v>1313</v>
      </c>
      <c r="W65" s="59"/>
      <c r="X65" s="59"/>
      <c r="Y65" s="108" t="s">
        <v>1231</v>
      </c>
      <c r="Z65" s="108" t="s">
        <v>1232</v>
      </c>
      <c r="AA65" s="59">
        <v>4.45</v>
      </c>
      <c r="AB65" s="59"/>
      <c r="AC65" s="280">
        <v>2192</v>
      </c>
      <c r="AD65" s="280">
        <v>5858</v>
      </c>
      <c r="AE65" s="235">
        <v>725326</v>
      </c>
      <c r="AF65" s="235">
        <v>2919353</v>
      </c>
      <c r="AG65" s="280">
        <v>1467</v>
      </c>
      <c r="AH65" s="156">
        <v>2933</v>
      </c>
      <c r="AI65" s="280">
        <v>5987</v>
      </c>
      <c r="AJ65" s="235">
        <v>666350</v>
      </c>
      <c r="AK65" s="156">
        <v>1260119</v>
      </c>
      <c r="AL65" s="235">
        <v>3341799</v>
      </c>
      <c r="AN65" s="225">
        <v>0.3741891430522363</v>
      </c>
      <c r="AO65" s="225">
        <v>0.0030220893777418707</v>
      </c>
      <c r="AP65" s="225">
        <v>0.002006608998637712</v>
      </c>
      <c r="AQ65" s="225">
        <v>0.24503090028394856</v>
      </c>
      <c r="AR65" s="275">
        <v>0.489894772006013</v>
      </c>
      <c r="AS65" s="225">
        <v>0.002201545734223756</v>
      </c>
      <c r="AT65" s="275">
        <v>0.0023275579528600075</v>
      </c>
      <c r="AU65" s="225">
        <v>0.001791550000463822</v>
      </c>
      <c r="AV65" s="270"/>
      <c r="AW65" s="275"/>
      <c r="AX65" s="270"/>
      <c r="AY65" s="275"/>
    </row>
    <row r="66" spans="1:51" s="128" customFormat="1" ht="12.75">
      <c r="A66" s="163"/>
      <c r="B66" s="109" t="s">
        <v>700</v>
      </c>
      <c r="C66" s="18">
        <v>9804845</v>
      </c>
      <c r="D66" s="128" t="s">
        <v>773</v>
      </c>
      <c r="E66" s="101" t="s">
        <v>1441</v>
      </c>
      <c r="F66" s="35">
        <v>1</v>
      </c>
      <c r="G66" s="59" t="s">
        <v>693</v>
      </c>
      <c r="H66" s="35">
        <v>2</v>
      </c>
      <c r="I66" s="59" t="s">
        <v>1204</v>
      </c>
      <c r="J66" s="59" t="s">
        <v>771</v>
      </c>
      <c r="K66" s="59" t="s">
        <v>772</v>
      </c>
      <c r="L66" s="135">
        <v>263</v>
      </c>
      <c r="M66" s="59">
        <v>1.6</v>
      </c>
      <c r="N66" s="64">
        <v>6100</v>
      </c>
      <c r="O66" s="104" t="s">
        <v>771</v>
      </c>
      <c r="P66" s="108" t="s">
        <v>1230</v>
      </c>
      <c r="Q66" s="108" t="s">
        <v>1201</v>
      </c>
      <c r="R66" s="59"/>
      <c r="S66" s="215" t="s">
        <v>1102</v>
      </c>
      <c r="T66" s="215" t="s">
        <v>1218</v>
      </c>
      <c r="U66" s="110" t="s">
        <v>1101</v>
      </c>
      <c r="V66" s="35" t="s">
        <v>1313</v>
      </c>
      <c r="W66" s="59"/>
      <c r="X66" s="59"/>
      <c r="Y66" s="108" t="s">
        <v>1233</v>
      </c>
      <c r="Z66" s="108" t="s">
        <v>1234</v>
      </c>
      <c r="AA66" s="59">
        <v>2.09</v>
      </c>
      <c r="AB66" s="59"/>
      <c r="AC66" s="280">
        <v>542</v>
      </c>
      <c r="AD66" s="280">
        <v>2403</v>
      </c>
      <c r="AE66" s="235">
        <v>725326</v>
      </c>
      <c r="AF66" s="235">
        <v>2919353</v>
      </c>
      <c r="AG66" s="280">
        <v>613</v>
      </c>
      <c r="AH66" s="156">
        <v>1113</v>
      </c>
      <c r="AI66" s="280">
        <v>3311</v>
      </c>
      <c r="AJ66" s="235">
        <v>666350</v>
      </c>
      <c r="AK66" s="156">
        <v>1260120</v>
      </c>
      <c r="AL66" s="235">
        <v>3341799</v>
      </c>
      <c r="AN66" s="225">
        <v>0.22555139409071992</v>
      </c>
      <c r="AO66" s="225">
        <v>0.000747250201978145</v>
      </c>
      <c r="AP66" s="225">
        <v>0.0008231275902571563</v>
      </c>
      <c r="AQ66" s="225">
        <v>0.18514044095439444</v>
      </c>
      <c r="AR66" s="275">
        <v>0.3361522198731501</v>
      </c>
      <c r="AS66" s="225">
        <v>0.0009199369700607789</v>
      </c>
      <c r="AT66" s="275">
        <v>0.000883249214360537</v>
      </c>
      <c r="AU66" s="225">
        <v>0.0009907837066202964</v>
      </c>
      <c r="AV66" s="270"/>
      <c r="AW66" s="275"/>
      <c r="AX66" s="270"/>
      <c r="AY66" s="275"/>
    </row>
    <row r="67" spans="1:51" s="128" customFormat="1" ht="12.75">
      <c r="A67" s="163"/>
      <c r="B67" s="109" t="s">
        <v>700</v>
      </c>
      <c r="C67" s="18">
        <v>9804845</v>
      </c>
      <c r="D67" s="128" t="s">
        <v>1216</v>
      </c>
      <c r="E67" s="101" t="s">
        <v>950</v>
      </c>
      <c r="F67" s="35">
        <v>1</v>
      </c>
      <c r="G67" s="59" t="s">
        <v>693</v>
      </c>
      <c r="H67" s="35">
        <v>2</v>
      </c>
      <c r="I67" s="110" t="s">
        <v>1204</v>
      </c>
      <c r="J67" s="59" t="s">
        <v>1218</v>
      </c>
      <c r="K67" s="59" t="s">
        <v>210</v>
      </c>
      <c r="L67" s="137">
        <v>531</v>
      </c>
      <c r="M67" s="59">
        <v>1.6</v>
      </c>
      <c r="N67" s="111">
        <v>4900</v>
      </c>
      <c r="O67" s="104" t="s">
        <v>1218</v>
      </c>
      <c r="P67" s="105" t="s">
        <v>1105</v>
      </c>
      <c r="Q67" s="108" t="s">
        <v>1201</v>
      </c>
      <c r="R67" s="59"/>
      <c r="S67" s="59"/>
      <c r="T67" s="59"/>
      <c r="U67" s="110" t="s">
        <v>1099</v>
      </c>
      <c r="V67" s="110" t="s">
        <v>1313</v>
      </c>
      <c r="W67" s="59"/>
      <c r="X67" s="59"/>
      <c r="Y67" s="59"/>
      <c r="Z67" s="59"/>
      <c r="AA67" s="110">
        <v>9.05</v>
      </c>
      <c r="AB67" s="110"/>
      <c r="AC67" s="280">
        <v>0</v>
      </c>
      <c r="AD67" s="280">
        <v>0</v>
      </c>
      <c r="AE67" s="235">
        <v>725326</v>
      </c>
      <c r="AF67" s="235">
        <v>2919353</v>
      </c>
      <c r="AG67" s="226">
        <v>404</v>
      </c>
      <c r="AH67" s="156">
        <v>657</v>
      </c>
      <c r="AI67" s="226">
        <v>1837</v>
      </c>
      <c r="AJ67" s="235">
        <v>666350</v>
      </c>
      <c r="AK67" s="156">
        <v>1260121</v>
      </c>
      <c r="AL67" s="235">
        <v>3341799</v>
      </c>
      <c r="AN67" s="225"/>
      <c r="AO67" s="225">
        <v>0</v>
      </c>
      <c r="AP67" s="225">
        <v>0</v>
      </c>
      <c r="AQ67" s="225">
        <v>0.21992378878606422</v>
      </c>
      <c r="AR67" s="275">
        <v>0.35764833968426785</v>
      </c>
      <c r="AS67" s="225">
        <v>0.000606287986793727</v>
      </c>
      <c r="AT67" s="275">
        <v>0.0005213785025406291</v>
      </c>
      <c r="AU67" s="225">
        <v>0.0005497039169620913</v>
      </c>
      <c r="AV67" s="270"/>
      <c r="AW67" s="275"/>
      <c r="AX67" s="270"/>
      <c r="AY67" s="275"/>
    </row>
    <row r="68" spans="1:51" s="128" customFormat="1" ht="12.75">
      <c r="A68" s="163"/>
      <c r="B68" s="109" t="s">
        <v>700</v>
      </c>
      <c r="C68" s="18"/>
      <c r="D68" s="128" t="s">
        <v>792</v>
      </c>
      <c r="E68" s="59"/>
      <c r="F68" s="35">
        <v>1</v>
      </c>
      <c r="G68" s="59" t="s">
        <v>693</v>
      </c>
      <c r="H68" s="35">
        <v>2</v>
      </c>
      <c r="I68" s="110" t="s">
        <v>1204</v>
      </c>
      <c r="J68" s="110" t="s">
        <v>1218</v>
      </c>
      <c r="K68" s="59" t="s">
        <v>210</v>
      </c>
      <c r="L68" s="135" t="s">
        <v>2077</v>
      </c>
      <c r="M68" s="59">
        <v>6</v>
      </c>
      <c r="N68" s="64" t="s">
        <v>2077</v>
      </c>
      <c r="O68" s="104" t="s">
        <v>793</v>
      </c>
      <c r="P68" s="105" t="s">
        <v>1108</v>
      </c>
      <c r="Q68" s="108"/>
      <c r="R68" s="59"/>
      <c r="S68" s="59"/>
      <c r="T68" s="59"/>
      <c r="U68" s="110" t="s">
        <v>1101</v>
      </c>
      <c r="V68" s="35" t="s">
        <v>998</v>
      </c>
      <c r="W68" s="59"/>
      <c r="X68" s="59"/>
      <c r="Y68" s="59"/>
      <c r="Z68" s="59"/>
      <c r="AA68" s="59"/>
      <c r="AB68" s="59"/>
      <c r="AC68" s="280"/>
      <c r="AD68" s="280"/>
      <c r="AE68" s="235"/>
      <c r="AF68" s="235"/>
      <c r="AG68" s="280"/>
      <c r="AH68" s="156"/>
      <c r="AI68" s="280"/>
      <c r="AJ68" s="235"/>
      <c r="AK68" s="156"/>
      <c r="AL68" s="235"/>
      <c r="AN68" s="225"/>
      <c r="AO68" s="225"/>
      <c r="AP68" s="225"/>
      <c r="AQ68" s="225"/>
      <c r="AR68" s="275"/>
      <c r="AS68" s="225"/>
      <c r="AT68" s="275"/>
      <c r="AU68" s="225"/>
      <c r="AV68" s="270"/>
      <c r="AW68" s="275"/>
      <c r="AX68" s="270"/>
      <c r="AY68" s="275"/>
    </row>
    <row r="69" spans="1:51" s="128" customFormat="1" ht="12.75" customHeight="1">
      <c r="A69" s="163"/>
      <c r="B69" s="109" t="s">
        <v>700</v>
      </c>
      <c r="C69" s="18"/>
      <c r="D69" s="128" t="s">
        <v>1820</v>
      </c>
      <c r="F69" s="35">
        <v>1</v>
      </c>
      <c r="G69" s="59" t="s">
        <v>693</v>
      </c>
      <c r="H69" s="35">
        <v>4</v>
      </c>
      <c r="I69" s="59" t="s">
        <v>1213</v>
      </c>
      <c r="J69" s="59" t="s">
        <v>771</v>
      </c>
      <c r="K69" s="59" t="s">
        <v>1917</v>
      </c>
      <c r="L69" s="135">
        <v>1000</v>
      </c>
      <c r="M69" s="59" t="s">
        <v>2077</v>
      </c>
      <c r="N69" s="64" t="s">
        <v>1103</v>
      </c>
      <c r="O69" s="104" t="s">
        <v>771</v>
      </c>
      <c r="P69" s="105" t="s">
        <v>1821</v>
      </c>
      <c r="Q69" s="105"/>
      <c r="R69" s="59"/>
      <c r="S69" s="59"/>
      <c r="T69" s="59"/>
      <c r="U69" s="110" t="s">
        <v>1101</v>
      </c>
      <c r="V69" s="35" t="s">
        <v>1313</v>
      </c>
      <c r="W69" s="59"/>
      <c r="X69" s="59"/>
      <c r="Y69" s="59"/>
      <c r="Z69" s="59"/>
      <c r="AA69" s="59">
        <v>22</v>
      </c>
      <c r="AB69" s="59"/>
      <c r="AC69" s="280"/>
      <c r="AD69" s="280"/>
      <c r="AE69" s="235"/>
      <c r="AF69" s="235"/>
      <c r="AG69" s="280"/>
      <c r="AH69" s="156"/>
      <c r="AI69" s="280"/>
      <c r="AJ69" s="235"/>
      <c r="AK69" s="156"/>
      <c r="AL69" s="235"/>
      <c r="AN69" s="225"/>
      <c r="AO69" s="225"/>
      <c r="AP69" s="225"/>
      <c r="AQ69" s="225"/>
      <c r="AR69" s="275"/>
      <c r="AS69" s="225"/>
      <c r="AT69" s="275"/>
      <c r="AU69" s="225"/>
      <c r="AV69" s="270"/>
      <c r="AW69" s="275"/>
      <c r="AX69" s="270"/>
      <c r="AY69" s="275"/>
    </row>
    <row r="70" spans="1:51" s="128" customFormat="1" ht="12.75" customHeight="1">
      <c r="A70" s="163"/>
      <c r="B70" s="109" t="s">
        <v>700</v>
      </c>
      <c r="C70" s="18"/>
      <c r="D70" s="128" t="s">
        <v>1217</v>
      </c>
      <c r="F70" s="35">
        <v>1</v>
      </c>
      <c r="G70" s="59" t="s">
        <v>693</v>
      </c>
      <c r="H70" s="35">
        <v>4</v>
      </c>
      <c r="I70" s="59" t="s">
        <v>1213</v>
      </c>
      <c r="J70" s="59" t="s">
        <v>1218</v>
      </c>
      <c r="K70" s="59" t="s">
        <v>210</v>
      </c>
      <c r="L70" s="137">
        <v>2737</v>
      </c>
      <c r="M70" s="59">
        <v>55</v>
      </c>
      <c r="N70" s="111">
        <v>21700</v>
      </c>
      <c r="O70" s="104" t="s">
        <v>1218</v>
      </c>
      <c r="P70" s="105" t="s">
        <v>1106</v>
      </c>
      <c r="Q70" s="108" t="s">
        <v>1201</v>
      </c>
      <c r="R70" s="59"/>
      <c r="S70" s="59"/>
      <c r="T70" s="59"/>
      <c r="U70" s="110" t="s">
        <v>1101</v>
      </c>
      <c r="V70" s="110" t="s">
        <v>1313</v>
      </c>
      <c r="W70" s="59"/>
      <c r="X70" s="59"/>
      <c r="Y70" s="59"/>
      <c r="Z70" s="59"/>
      <c r="AA70" s="110">
        <v>52.2</v>
      </c>
      <c r="AB70" s="110"/>
      <c r="AC70" s="226">
        <v>7387</v>
      </c>
      <c r="AD70" s="226">
        <v>31632</v>
      </c>
      <c r="AE70" s="235">
        <v>725326</v>
      </c>
      <c r="AF70" s="235">
        <v>2919353</v>
      </c>
      <c r="AG70" s="280">
        <v>5627</v>
      </c>
      <c r="AH70" s="156">
        <v>14821</v>
      </c>
      <c r="AI70" s="280">
        <v>53814</v>
      </c>
      <c r="AJ70" s="235">
        <v>666350</v>
      </c>
      <c r="AK70" s="156">
        <v>1260121</v>
      </c>
      <c r="AL70" s="235">
        <v>3341799</v>
      </c>
      <c r="AN70" s="225">
        <v>0.2335293373798685</v>
      </c>
      <c r="AO70" s="225">
        <v>0.010184386055373721</v>
      </c>
      <c r="AP70" s="225">
        <v>0.010835277542660993</v>
      </c>
      <c r="AQ70" s="225">
        <v>0.10456386813840264</v>
      </c>
      <c r="AR70" s="275">
        <v>0.27541160292860595</v>
      </c>
      <c r="AS70" s="225">
        <v>0.008444511142792826</v>
      </c>
      <c r="AT70" s="275">
        <v>0.011761568928698117</v>
      </c>
      <c r="AU70" s="225">
        <v>0.016103302442786058</v>
      </c>
      <c r="AV70" s="270"/>
      <c r="AW70" s="275"/>
      <c r="AX70" s="270"/>
      <c r="AY70" s="275"/>
    </row>
    <row r="71" spans="1:51" s="128" customFormat="1" ht="12.75" customHeight="1">
      <c r="A71" s="163"/>
      <c r="B71" s="109" t="s">
        <v>700</v>
      </c>
      <c r="C71" s="18"/>
      <c r="D71" s="128" t="s">
        <v>791</v>
      </c>
      <c r="F71" s="35">
        <v>1</v>
      </c>
      <c r="G71" s="59" t="s">
        <v>693</v>
      </c>
      <c r="H71" s="35">
        <v>4</v>
      </c>
      <c r="I71" s="110" t="s">
        <v>1213</v>
      </c>
      <c r="J71" s="59" t="s">
        <v>1218</v>
      </c>
      <c r="K71" s="59" t="s">
        <v>210</v>
      </c>
      <c r="L71" s="135">
        <v>778</v>
      </c>
      <c r="M71" s="59">
        <v>33</v>
      </c>
      <c r="N71" s="64">
        <v>18700</v>
      </c>
      <c r="O71" s="104" t="s">
        <v>1218</v>
      </c>
      <c r="P71" s="105" t="s">
        <v>1107</v>
      </c>
      <c r="Q71" s="108" t="s">
        <v>1201</v>
      </c>
      <c r="R71" s="59"/>
      <c r="S71" s="59"/>
      <c r="T71" s="59"/>
      <c r="U71" s="110" t="s">
        <v>1101</v>
      </c>
      <c r="V71" s="110" t="s">
        <v>1313</v>
      </c>
      <c r="W71" s="59"/>
      <c r="X71" s="59"/>
      <c r="Y71" s="59"/>
      <c r="Z71" s="59"/>
      <c r="AA71" s="110">
        <v>23.2</v>
      </c>
      <c r="AB71" s="110"/>
      <c r="AC71" s="282"/>
      <c r="AD71" s="282"/>
      <c r="AE71" s="282"/>
      <c r="AF71" s="282"/>
      <c r="AG71" s="282"/>
      <c r="AH71" s="156"/>
      <c r="AI71" s="282"/>
      <c r="AJ71" s="282"/>
      <c r="AK71" s="156"/>
      <c r="AL71" s="282"/>
      <c r="AN71" s="225"/>
      <c r="AO71" s="225"/>
      <c r="AP71" s="225"/>
      <c r="AQ71" s="225"/>
      <c r="AR71" s="275"/>
      <c r="AS71" s="225"/>
      <c r="AT71" s="275"/>
      <c r="AU71" s="225"/>
      <c r="AV71" s="270"/>
      <c r="AW71" s="275"/>
      <c r="AX71" s="270"/>
      <c r="AY71" s="275"/>
    </row>
    <row r="72" spans="1:51" s="128" customFormat="1" ht="12.75" customHeight="1">
      <c r="A72" s="163"/>
      <c r="B72" s="109" t="s">
        <v>700</v>
      </c>
      <c r="C72" s="18"/>
      <c r="D72" s="128" t="s">
        <v>1822</v>
      </c>
      <c r="F72" s="35">
        <v>1</v>
      </c>
      <c r="G72" s="59" t="s">
        <v>693</v>
      </c>
      <c r="H72" s="51">
        <v>5</v>
      </c>
      <c r="I72" s="35" t="s">
        <v>1205</v>
      </c>
      <c r="J72" s="59" t="s">
        <v>771</v>
      </c>
      <c r="K72" s="59" t="s">
        <v>1917</v>
      </c>
      <c r="L72" s="135" t="s">
        <v>2077</v>
      </c>
      <c r="M72" s="59" t="s">
        <v>2077</v>
      </c>
      <c r="N72" s="64" t="s">
        <v>2077</v>
      </c>
      <c r="O72" s="104" t="s">
        <v>793</v>
      </c>
      <c r="P72" s="105"/>
      <c r="Q72" s="105"/>
      <c r="R72" s="59"/>
      <c r="S72" s="59"/>
      <c r="T72" s="59"/>
      <c r="U72" s="110" t="s">
        <v>1099</v>
      </c>
      <c r="V72" s="35" t="s">
        <v>998</v>
      </c>
      <c r="W72" s="59"/>
      <c r="X72" s="59"/>
      <c r="Y72" s="59"/>
      <c r="Z72" s="59"/>
      <c r="AA72" s="59"/>
      <c r="AB72" s="59"/>
      <c r="AC72" s="282"/>
      <c r="AD72" s="282"/>
      <c r="AE72" s="282"/>
      <c r="AF72" s="282"/>
      <c r="AG72" s="282"/>
      <c r="AH72" s="156"/>
      <c r="AI72" s="282"/>
      <c r="AJ72" s="282"/>
      <c r="AK72" s="156"/>
      <c r="AL72" s="282"/>
      <c r="AN72" s="225"/>
      <c r="AO72" s="225"/>
      <c r="AP72" s="225"/>
      <c r="AQ72" s="225"/>
      <c r="AR72" s="275"/>
      <c r="AS72" s="225"/>
      <c r="AT72" s="275"/>
      <c r="AU72" s="225"/>
      <c r="AV72" s="270"/>
      <c r="AW72" s="275"/>
      <c r="AX72" s="270"/>
      <c r="AY72" s="275"/>
    </row>
    <row r="73" spans="1:51" s="128" customFormat="1" ht="12.75" customHeight="1">
      <c r="A73" s="163"/>
      <c r="B73" s="109" t="s">
        <v>700</v>
      </c>
      <c r="C73" s="18"/>
      <c r="D73" s="128" t="s">
        <v>1823</v>
      </c>
      <c r="F73" s="35">
        <v>1</v>
      </c>
      <c r="G73" s="59" t="s">
        <v>693</v>
      </c>
      <c r="H73" s="51">
        <v>5</v>
      </c>
      <c r="I73" s="35" t="s">
        <v>1205</v>
      </c>
      <c r="J73" s="59" t="s">
        <v>771</v>
      </c>
      <c r="K73" s="59" t="s">
        <v>1236</v>
      </c>
      <c r="L73" s="135" t="s">
        <v>2077</v>
      </c>
      <c r="M73" s="59" t="s">
        <v>2077</v>
      </c>
      <c r="N73" s="64" t="s">
        <v>2077</v>
      </c>
      <c r="O73" s="104" t="s">
        <v>771</v>
      </c>
      <c r="P73" s="105"/>
      <c r="Q73" s="108" t="s">
        <v>1824</v>
      </c>
      <c r="R73" s="59"/>
      <c r="S73" s="59"/>
      <c r="T73" s="59"/>
      <c r="U73" s="110" t="s">
        <v>1104</v>
      </c>
      <c r="V73" s="35" t="s">
        <v>998</v>
      </c>
      <c r="W73" s="59"/>
      <c r="X73" s="59"/>
      <c r="Y73" s="59"/>
      <c r="Z73" s="59"/>
      <c r="AA73" s="59"/>
      <c r="AB73" s="59"/>
      <c r="AC73" s="282"/>
      <c r="AD73" s="282"/>
      <c r="AE73" s="282"/>
      <c r="AF73" s="282"/>
      <c r="AG73" s="282"/>
      <c r="AH73" s="156"/>
      <c r="AI73" s="282"/>
      <c r="AJ73" s="282"/>
      <c r="AK73" s="156"/>
      <c r="AL73" s="282"/>
      <c r="AN73" s="225"/>
      <c r="AO73" s="225"/>
      <c r="AP73" s="225"/>
      <c r="AQ73" s="225"/>
      <c r="AR73" s="275"/>
      <c r="AS73" s="225"/>
      <c r="AT73" s="275"/>
      <c r="AU73" s="225"/>
      <c r="AV73" s="270"/>
      <c r="AW73" s="275"/>
      <c r="AX73" s="270"/>
      <c r="AY73" s="275"/>
    </row>
    <row r="74" spans="1:51" s="128" customFormat="1" ht="12.75" customHeight="1">
      <c r="A74" s="163"/>
      <c r="B74" s="109" t="s">
        <v>700</v>
      </c>
      <c r="C74" s="18"/>
      <c r="D74" s="128" t="s">
        <v>788</v>
      </c>
      <c r="F74" s="35">
        <v>1</v>
      </c>
      <c r="G74" s="59" t="s">
        <v>693</v>
      </c>
      <c r="H74" s="51">
        <v>5</v>
      </c>
      <c r="I74" s="35" t="s">
        <v>1205</v>
      </c>
      <c r="J74" s="59" t="s">
        <v>771</v>
      </c>
      <c r="K74" s="59" t="s">
        <v>1236</v>
      </c>
      <c r="L74" s="135" t="s">
        <v>2077</v>
      </c>
      <c r="M74" s="59" t="s">
        <v>2077</v>
      </c>
      <c r="N74" s="64" t="s">
        <v>2077</v>
      </c>
      <c r="O74" s="104" t="s">
        <v>771</v>
      </c>
      <c r="P74" s="105"/>
      <c r="Q74" s="105"/>
      <c r="R74" s="59"/>
      <c r="S74" s="59"/>
      <c r="T74" s="59"/>
      <c r="U74" s="110" t="s">
        <v>1104</v>
      </c>
      <c r="V74" s="35" t="s">
        <v>998</v>
      </c>
      <c r="W74" s="59"/>
      <c r="X74" s="59"/>
      <c r="Y74" s="59"/>
      <c r="Z74" s="59"/>
      <c r="AA74" s="59"/>
      <c r="AB74" s="59"/>
      <c r="AC74" s="282"/>
      <c r="AD74" s="282"/>
      <c r="AE74" s="282"/>
      <c r="AF74" s="282"/>
      <c r="AG74" s="282"/>
      <c r="AH74" s="156"/>
      <c r="AI74" s="282"/>
      <c r="AJ74" s="282"/>
      <c r="AK74" s="156"/>
      <c r="AL74" s="282"/>
      <c r="AN74" s="225"/>
      <c r="AO74" s="225"/>
      <c r="AP74" s="225"/>
      <c r="AQ74" s="225"/>
      <c r="AR74" s="275"/>
      <c r="AS74" s="225"/>
      <c r="AT74" s="275"/>
      <c r="AU74" s="225"/>
      <c r="AV74" s="270"/>
      <c r="AW74" s="275"/>
      <c r="AX74" s="270"/>
      <c r="AY74" s="275"/>
    </row>
    <row r="75" spans="1:51" s="128" customFormat="1" ht="12.75" customHeight="1">
      <c r="A75" s="163"/>
      <c r="B75" s="109" t="s">
        <v>700</v>
      </c>
      <c r="C75" s="18"/>
      <c r="D75" s="128" t="s">
        <v>789</v>
      </c>
      <c r="F75" s="35">
        <v>1</v>
      </c>
      <c r="G75" s="59" t="s">
        <v>693</v>
      </c>
      <c r="H75" s="51">
        <v>5</v>
      </c>
      <c r="I75" s="35" t="s">
        <v>1205</v>
      </c>
      <c r="J75" s="59" t="s">
        <v>771</v>
      </c>
      <c r="K75" s="59" t="s">
        <v>1236</v>
      </c>
      <c r="L75" s="135" t="s">
        <v>2077</v>
      </c>
      <c r="M75" s="59" t="s">
        <v>2077</v>
      </c>
      <c r="N75" s="64" t="s">
        <v>2077</v>
      </c>
      <c r="O75" s="104" t="s">
        <v>771</v>
      </c>
      <c r="P75" s="105"/>
      <c r="Q75" s="105"/>
      <c r="R75" s="59"/>
      <c r="S75" s="59"/>
      <c r="T75" s="59"/>
      <c r="U75" s="110" t="s">
        <v>1104</v>
      </c>
      <c r="V75" s="35" t="s">
        <v>998</v>
      </c>
      <c r="W75" s="59"/>
      <c r="X75" s="59"/>
      <c r="Y75" s="59"/>
      <c r="Z75" s="59"/>
      <c r="AA75" s="59"/>
      <c r="AB75" s="59"/>
      <c r="AC75" s="282"/>
      <c r="AD75" s="282"/>
      <c r="AE75" s="282"/>
      <c r="AF75" s="282"/>
      <c r="AG75" s="282"/>
      <c r="AH75" s="156"/>
      <c r="AI75" s="282"/>
      <c r="AJ75" s="282"/>
      <c r="AK75" s="156"/>
      <c r="AL75" s="282"/>
      <c r="AN75" s="225"/>
      <c r="AO75" s="225"/>
      <c r="AP75" s="225"/>
      <c r="AQ75" s="225"/>
      <c r="AR75" s="275"/>
      <c r="AS75" s="225"/>
      <c r="AT75" s="275"/>
      <c r="AU75" s="225"/>
      <c r="AV75" s="270"/>
      <c r="AW75" s="275"/>
      <c r="AX75" s="270"/>
      <c r="AY75" s="275"/>
    </row>
    <row r="76" spans="1:51" s="128" customFormat="1" ht="12.75" customHeight="1">
      <c r="A76" s="163"/>
      <c r="B76" s="109" t="s">
        <v>700</v>
      </c>
      <c r="C76" s="18"/>
      <c r="D76" s="128" t="s">
        <v>790</v>
      </c>
      <c r="F76" s="35">
        <v>1</v>
      </c>
      <c r="G76" s="59" t="s">
        <v>693</v>
      </c>
      <c r="H76" s="51">
        <v>5</v>
      </c>
      <c r="I76" s="35" t="s">
        <v>1205</v>
      </c>
      <c r="J76" s="59" t="s">
        <v>771</v>
      </c>
      <c r="K76" s="59" t="s">
        <v>1236</v>
      </c>
      <c r="L76" s="135" t="s">
        <v>2077</v>
      </c>
      <c r="M76" s="59" t="s">
        <v>2077</v>
      </c>
      <c r="N76" s="64" t="s">
        <v>2077</v>
      </c>
      <c r="O76" s="104" t="s">
        <v>771</v>
      </c>
      <c r="P76" s="105"/>
      <c r="Q76" s="105"/>
      <c r="R76" s="59"/>
      <c r="S76" s="59"/>
      <c r="T76" s="59"/>
      <c r="U76" s="110" t="s">
        <v>1104</v>
      </c>
      <c r="V76" s="35" t="s">
        <v>998</v>
      </c>
      <c r="W76" s="59"/>
      <c r="X76" s="59"/>
      <c r="Y76" s="59"/>
      <c r="Z76" s="59"/>
      <c r="AA76" s="59"/>
      <c r="AB76" s="59"/>
      <c r="AC76" s="282"/>
      <c r="AD76" s="282"/>
      <c r="AE76" s="282"/>
      <c r="AF76" s="282"/>
      <c r="AG76" s="282"/>
      <c r="AH76" s="156"/>
      <c r="AI76" s="282"/>
      <c r="AJ76" s="282"/>
      <c r="AK76" s="156"/>
      <c r="AL76" s="282"/>
      <c r="AN76" s="225"/>
      <c r="AO76" s="225"/>
      <c r="AP76" s="225"/>
      <c r="AQ76" s="225"/>
      <c r="AR76" s="275"/>
      <c r="AS76" s="225"/>
      <c r="AT76" s="275"/>
      <c r="AU76" s="225"/>
      <c r="AV76" s="270"/>
      <c r="AW76" s="275"/>
      <c r="AX76" s="270"/>
      <c r="AY76" s="275"/>
    </row>
    <row r="77" spans="1:51" s="128" customFormat="1" ht="12.75" customHeight="1">
      <c r="A77" s="163"/>
      <c r="B77" s="109" t="s">
        <v>700</v>
      </c>
      <c r="C77" s="18"/>
      <c r="D77" s="128" t="s">
        <v>794</v>
      </c>
      <c r="F77" s="35">
        <v>1</v>
      </c>
      <c r="G77" s="59" t="s">
        <v>693</v>
      </c>
      <c r="H77" s="51">
        <v>5</v>
      </c>
      <c r="I77" s="35" t="s">
        <v>1205</v>
      </c>
      <c r="J77" s="59" t="s">
        <v>771</v>
      </c>
      <c r="K77" s="59" t="s">
        <v>1236</v>
      </c>
      <c r="L77" s="135" t="s">
        <v>2077</v>
      </c>
      <c r="M77" s="59" t="s">
        <v>2077</v>
      </c>
      <c r="N77" s="64" t="s">
        <v>2077</v>
      </c>
      <c r="O77" s="104" t="s">
        <v>793</v>
      </c>
      <c r="P77" s="105"/>
      <c r="Q77" s="108"/>
      <c r="R77" s="59"/>
      <c r="S77" s="59"/>
      <c r="T77" s="59"/>
      <c r="U77" s="110" t="s">
        <v>1101</v>
      </c>
      <c r="V77" s="35" t="s">
        <v>998</v>
      </c>
      <c r="W77" s="59"/>
      <c r="X77" s="59"/>
      <c r="Y77" s="59"/>
      <c r="Z77" s="59"/>
      <c r="AA77" s="59"/>
      <c r="AB77" s="59"/>
      <c r="AC77" s="282"/>
      <c r="AD77" s="282"/>
      <c r="AE77" s="282"/>
      <c r="AF77" s="282"/>
      <c r="AG77" s="282"/>
      <c r="AH77" s="156"/>
      <c r="AI77" s="282"/>
      <c r="AJ77" s="282"/>
      <c r="AK77" s="156"/>
      <c r="AL77" s="282"/>
      <c r="AN77" s="225"/>
      <c r="AO77" s="225"/>
      <c r="AP77" s="225"/>
      <c r="AQ77" s="225"/>
      <c r="AR77" s="275"/>
      <c r="AS77" s="225"/>
      <c r="AT77" s="275"/>
      <c r="AU77" s="225"/>
      <c r="AV77" s="270"/>
      <c r="AW77" s="275"/>
      <c r="AX77" s="270"/>
      <c r="AY77" s="275"/>
    </row>
    <row r="78" spans="1:51" s="128" customFormat="1" ht="12.75" customHeight="1">
      <c r="A78" s="163"/>
      <c r="B78" s="109" t="s">
        <v>700</v>
      </c>
      <c r="C78" s="18"/>
      <c r="D78" s="128" t="s">
        <v>795</v>
      </c>
      <c r="F78" s="35">
        <v>1</v>
      </c>
      <c r="G78" s="59" t="s">
        <v>693</v>
      </c>
      <c r="H78" s="51">
        <v>5</v>
      </c>
      <c r="I78" s="35" t="s">
        <v>1205</v>
      </c>
      <c r="J78" s="59" t="s">
        <v>771</v>
      </c>
      <c r="K78" s="59" t="s">
        <v>772</v>
      </c>
      <c r="L78" s="135" t="s">
        <v>2077</v>
      </c>
      <c r="M78" s="59" t="s">
        <v>2077</v>
      </c>
      <c r="N78" s="64" t="s">
        <v>2077</v>
      </c>
      <c r="O78" s="104" t="s">
        <v>793</v>
      </c>
      <c r="P78" s="105"/>
      <c r="Q78" s="108"/>
      <c r="R78" s="59"/>
      <c r="S78" s="59"/>
      <c r="T78" s="59"/>
      <c r="U78" s="110" t="s">
        <v>1101</v>
      </c>
      <c r="V78" s="35" t="s">
        <v>998</v>
      </c>
      <c r="W78" s="59"/>
      <c r="X78" s="59"/>
      <c r="Y78" s="59"/>
      <c r="Z78" s="59"/>
      <c r="AA78" s="59"/>
      <c r="AB78" s="59"/>
      <c r="AC78" s="282"/>
      <c r="AD78" s="282"/>
      <c r="AE78" s="282"/>
      <c r="AF78" s="282"/>
      <c r="AG78" s="282"/>
      <c r="AH78" s="156"/>
      <c r="AI78" s="282"/>
      <c r="AJ78" s="282"/>
      <c r="AK78" s="156"/>
      <c r="AL78" s="282"/>
      <c r="AN78" s="225"/>
      <c r="AO78" s="225"/>
      <c r="AP78" s="225"/>
      <c r="AQ78" s="225"/>
      <c r="AR78" s="275"/>
      <c r="AS78" s="225"/>
      <c r="AT78" s="275"/>
      <c r="AU78" s="225"/>
      <c r="AV78" s="270"/>
      <c r="AW78" s="275"/>
      <c r="AX78" s="270"/>
      <c r="AY78" s="275"/>
    </row>
    <row r="79" spans="1:51" s="128" customFormat="1" ht="12.75" customHeight="1">
      <c r="A79" s="163"/>
      <c r="B79" s="109" t="s">
        <v>700</v>
      </c>
      <c r="C79" s="18"/>
      <c r="D79" s="128" t="s">
        <v>796</v>
      </c>
      <c r="F79" s="35">
        <v>1</v>
      </c>
      <c r="G79" s="59" t="s">
        <v>693</v>
      </c>
      <c r="H79" s="51">
        <v>5</v>
      </c>
      <c r="I79" s="35" t="s">
        <v>1205</v>
      </c>
      <c r="J79" s="59" t="s">
        <v>771</v>
      </c>
      <c r="K79" s="59" t="s">
        <v>772</v>
      </c>
      <c r="L79" s="135" t="s">
        <v>2077</v>
      </c>
      <c r="M79" s="59" t="s">
        <v>2077</v>
      </c>
      <c r="N79" s="64" t="s">
        <v>2077</v>
      </c>
      <c r="O79" s="104" t="s">
        <v>793</v>
      </c>
      <c r="P79" s="105"/>
      <c r="Q79" s="108"/>
      <c r="R79" s="59"/>
      <c r="S79" s="59"/>
      <c r="T79" s="59"/>
      <c r="U79" s="110" t="s">
        <v>1101</v>
      </c>
      <c r="V79" s="35" t="s">
        <v>998</v>
      </c>
      <c r="W79" s="59"/>
      <c r="X79" s="59"/>
      <c r="Y79" s="59"/>
      <c r="Z79" s="59"/>
      <c r="AA79" s="59"/>
      <c r="AB79" s="59"/>
      <c r="AC79" s="282"/>
      <c r="AD79" s="282"/>
      <c r="AE79" s="282"/>
      <c r="AF79" s="282"/>
      <c r="AG79" s="282"/>
      <c r="AH79" s="156"/>
      <c r="AI79" s="282"/>
      <c r="AJ79" s="282"/>
      <c r="AK79" s="156"/>
      <c r="AL79" s="282"/>
      <c r="AN79" s="225"/>
      <c r="AO79" s="225"/>
      <c r="AP79" s="225"/>
      <c r="AQ79" s="225"/>
      <c r="AR79" s="275"/>
      <c r="AS79" s="225"/>
      <c r="AT79" s="275"/>
      <c r="AU79" s="225"/>
      <c r="AV79" s="270"/>
      <c r="AW79" s="275"/>
      <c r="AX79" s="270"/>
      <c r="AY79" s="275"/>
    </row>
    <row r="80" spans="1:51" s="128" customFormat="1" ht="12.75" customHeight="1">
      <c r="A80" s="163"/>
      <c r="B80" s="109" t="s">
        <v>700</v>
      </c>
      <c r="C80" s="18"/>
      <c r="D80" s="128" t="s">
        <v>797</v>
      </c>
      <c r="F80" s="35">
        <v>1</v>
      </c>
      <c r="G80" s="59" t="s">
        <v>693</v>
      </c>
      <c r="H80" s="51">
        <v>5</v>
      </c>
      <c r="I80" s="35" t="s">
        <v>1205</v>
      </c>
      <c r="J80" s="59" t="s">
        <v>1109</v>
      </c>
      <c r="K80" s="59" t="s">
        <v>1236</v>
      </c>
      <c r="L80" s="135" t="s">
        <v>2077</v>
      </c>
      <c r="M80" s="59" t="s">
        <v>2077</v>
      </c>
      <c r="N80" s="64" t="s">
        <v>2077</v>
      </c>
      <c r="O80" s="104" t="s">
        <v>982</v>
      </c>
      <c r="P80" s="105"/>
      <c r="Q80" s="108"/>
      <c r="R80" s="59"/>
      <c r="S80" s="59"/>
      <c r="T80" s="59"/>
      <c r="U80" s="110" t="s">
        <v>1101</v>
      </c>
      <c r="V80" s="35" t="s">
        <v>998</v>
      </c>
      <c r="W80" s="59"/>
      <c r="X80" s="59"/>
      <c r="Y80" s="59"/>
      <c r="Z80" s="59"/>
      <c r="AA80" s="59"/>
      <c r="AB80" s="59"/>
      <c r="AC80" s="282"/>
      <c r="AD80" s="282"/>
      <c r="AE80" s="282"/>
      <c r="AF80" s="282"/>
      <c r="AG80" s="282"/>
      <c r="AH80" s="156"/>
      <c r="AI80" s="282"/>
      <c r="AJ80" s="282"/>
      <c r="AK80" s="156"/>
      <c r="AL80" s="282"/>
      <c r="AN80" s="225"/>
      <c r="AO80" s="225"/>
      <c r="AP80" s="225"/>
      <c r="AQ80" s="225"/>
      <c r="AR80" s="275"/>
      <c r="AS80" s="225"/>
      <c r="AT80" s="275"/>
      <c r="AU80" s="225"/>
      <c r="AV80" s="270"/>
      <c r="AW80" s="275"/>
      <c r="AX80" s="270"/>
      <c r="AY80" s="275"/>
    </row>
    <row r="81" spans="1:51" s="128" customFormat="1" ht="12.75" customHeight="1">
      <c r="A81" s="163"/>
      <c r="B81" s="109" t="s">
        <v>700</v>
      </c>
      <c r="C81" s="18"/>
      <c r="D81" s="128" t="s">
        <v>1110</v>
      </c>
      <c r="F81" s="35">
        <v>1</v>
      </c>
      <c r="G81" s="59" t="s">
        <v>693</v>
      </c>
      <c r="H81" s="51">
        <v>5</v>
      </c>
      <c r="I81" s="35" t="s">
        <v>1205</v>
      </c>
      <c r="J81" s="110" t="s">
        <v>1111</v>
      </c>
      <c r="K81" s="110" t="s">
        <v>772</v>
      </c>
      <c r="L81" s="135" t="s">
        <v>2077</v>
      </c>
      <c r="M81" s="59" t="s">
        <v>2077</v>
      </c>
      <c r="N81" s="64" t="s">
        <v>2077</v>
      </c>
      <c r="O81" s="104" t="s">
        <v>793</v>
      </c>
      <c r="P81" s="105"/>
      <c r="Q81" s="108"/>
      <c r="R81" s="59"/>
      <c r="S81" s="59"/>
      <c r="T81" s="59"/>
      <c r="U81" s="110" t="s">
        <v>1101</v>
      </c>
      <c r="V81" s="35" t="s">
        <v>998</v>
      </c>
      <c r="W81" s="59"/>
      <c r="X81" s="59"/>
      <c r="Y81" s="59"/>
      <c r="Z81" s="59"/>
      <c r="AA81" s="59"/>
      <c r="AB81" s="59"/>
      <c r="AC81" s="282"/>
      <c r="AD81" s="282"/>
      <c r="AE81" s="282"/>
      <c r="AF81" s="282"/>
      <c r="AG81" s="282"/>
      <c r="AH81" s="156"/>
      <c r="AI81" s="282"/>
      <c r="AJ81" s="282"/>
      <c r="AK81" s="156"/>
      <c r="AL81" s="282"/>
      <c r="AN81" s="225"/>
      <c r="AO81" s="225"/>
      <c r="AP81" s="225"/>
      <c r="AQ81" s="225"/>
      <c r="AR81" s="275"/>
      <c r="AS81" s="225"/>
      <c r="AT81" s="275"/>
      <c r="AU81" s="225"/>
      <c r="AV81" s="270"/>
      <c r="AW81" s="275"/>
      <c r="AX81" s="270"/>
      <c r="AY81" s="275"/>
    </row>
    <row r="82" spans="1:51" s="128" customFormat="1" ht="12.75" customHeight="1">
      <c r="A82" s="163"/>
      <c r="B82" s="109" t="s">
        <v>700</v>
      </c>
      <c r="C82" s="18"/>
      <c r="D82" s="128" t="s">
        <v>798</v>
      </c>
      <c r="F82" s="35">
        <v>1</v>
      </c>
      <c r="G82" s="59" t="s">
        <v>693</v>
      </c>
      <c r="H82" s="51">
        <v>5</v>
      </c>
      <c r="I82" s="35" t="s">
        <v>1205</v>
      </c>
      <c r="J82" s="110" t="s">
        <v>1218</v>
      </c>
      <c r="K82" s="110" t="s">
        <v>210</v>
      </c>
      <c r="L82" s="135" t="s">
        <v>2077</v>
      </c>
      <c r="M82" s="59" t="s">
        <v>2077</v>
      </c>
      <c r="N82" s="64" t="s">
        <v>2077</v>
      </c>
      <c r="O82" s="104" t="s">
        <v>793</v>
      </c>
      <c r="P82" s="105"/>
      <c r="Q82" s="108"/>
      <c r="R82" s="59"/>
      <c r="S82" s="59"/>
      <c r="T82" s="59"/>
      <c r="U82" s="110" t="s">
        <v>1101</v>
      </c>
      <c r="V82" s="35" t="s">
        <v>998</v>
      </c>
      <c r="W82" s="59"/>
      <c r="X82" s="59"/>
      <c r="Y82" s="59"/>
      <c r="Z82" s="59"/>
      <c r="AA82" s="59"/>
      <c r="AB82" s="59"/>
      <c r="AC82" s="282"/>
      <c r="AD82" s="282"/>
      <c r="AE82" s="282"/>
      <c r="AF82" s="282"/>
      <c r="AG82" s="282"/>
      <c r="AH82" s="156"/>
      <c r="AI82" s="282"/>
      <c r="AJ82" s="282"/>
      <c r="AK82" s="156"/>
      <c r="AL82" s="282"/>
      <c r="AN82" s="225"/>
      <c r="AO82" s="225"/>
      <c r="AP82" s="225"/>
      <c r="AQ82" s="225"/>
      <c r="AR82" s="275"/>
      <c r="AS82" s="225"/>
      <c r="AT82" s="275"/>
      <c r="AU82" s="225"/>
      <c r="AV82" s="270"/>
      <c r="AW82" s="275"/>
      <c r="AX82" s="270"/>
      <c r="AY82" s="275"/>
    </row>
    <row r="83" spans="1:51" s="128" customFormat="1" ht="12.75" customHeight="1">
      <c r="A83" s="163"/>
      <c r="B83" s="109" t="s">
        <v>700</v>
      </c>
      <c r="C83" s="18"/>
      <c r="D83" s="128" t="s">
        <v>799</v>
      </c>
      <c r="F83" s="35">
        <v>1</v>
      </c>
      <c r="G83" s="59" t="s">
        <v>693</v>
      </c>
      <c r="H83" s="51">
        <v>5</v>
      </c>
      <c r="I83" s="35" t="s">
        <v>1205</v>
      </c>
      <c r="J83" s="59" t="s">
        <v>1218</v>
      </c>
      <c r="K83" s="59" t="s">
        <v>210</v>
      </c>
      <c r="L83" s="135" t="s">
        <v>2077</v>
      </c>
      <c r="M83" s="59" t="s">
        <v>2077</v>
      </c>
      <c r="N83" s="64" t="s">
        <v>2077</v>
      </c>
      <c r="O83" s="104" t="s">
        <v>793</v>
      </c>
      <c r="P83" s="105"/>
      <c r="Q83" s="108"/>
      <c r="R83" s="59"/>
      <c r="S83" s="59"/>
      <c r="T83" s="59"/>
      <c r="U83" s="110" t="s">
        <v>1101</v>
      </c>
      <c r="V83" s="35" t="s">
        <v>998</v>
      </c>
      <c r="W83" s="59"/>
      <c r="X83" s="59"/>
      <c r="Y83" s="59"/>
      <c r="Z83" s="59"/>
      <c r="AA83" s="59"/>
      <c r="AB83" s="59"/>
      <c r="AC83" s="282"/>
      <c r="AD83" s="282"/>
      <c r="AE83" s="282"/>
      <c r="AF83" s="282"/>
      <c r="AG83" s="282"/>
      <c r="AH83" s="156"/>
      <c r="AI83" s="282"/>
      <c r="AJ83" s="282"/>
      <c r="AK83" s="156"/>
      <c r="AL83" s="282"/>
      <c r="AN83" s="225"/>
      <c r="AO83" s="225"/>
      <c r="AP83" s="225"/>
      <c r="AQ83" s="225"/>
      <c r="AR83" s="275"/>
      <c r="AS83" s="225"/>
      <c r="AT83" s="275"/>
      <c r="AU83" s="225"/>
      <c r="AV83" s="270"/>
      <c r="AW83" s="275"/>
      <c r="AX83" s="270"/>
      <c r="AY83" s="275"/>
    </row>
    <row r="84" spans="1:51" s="128" customFormat="1" ht="12.75" customHeight="1">
      <c r="A84" s="163"/>
      <c r="B84" s="109" t="s">
        <v>700</v>
      </c>
      <c r="C84" s="18"/>
      <c r="D84" s="128" t="s">
        <v>800</v>
      </c>
      <c r="F84" s="35">
        <v>1</v>
      </c>
      <c r="G84" s="59" t="s">
        <v>693</v>
      </c>
      <c r="H84" s="51">
        <v>5</v>
      </c>
      <c r="I84" s="35" t="s">
        <v>1205</v>
      </c>
      <c r="J84" s="59" t="s">
        <v>1218</v>
      </c>
      <c r="K84" s="59" t="s">
        <v>210</v>
      </c>
      <c r="L84" s="135" t="s">
        <v>2077</v>
      </c>
      <c r="M84" s="59" t="s">
        <v>2077</v>
      </c>
      <c r="N84" s="64" t="s">
        <v>2077</v>
      </c>
      <c r="O84" s="104" t="s">
        <v>793</v>
      </c>
      <c r="P84" s="105"/>
      <c r="Q84" s="108"/>
      <c r="R84" s="59"/>
      <c r="S84" s="59"/>
      <c r="T84" s="59"/>
      <c r="U84" s="110" t="s">
        <v>1101</v>
      </c>
      <c r="V84" s="35" t="s">
        <v>998</v>
      </c>
      <c r="W84" s="59"/>
      <c r="X84" s="59"/>
      <c r="Y84" s="59"/>
      <c r="Z84" s="59"/>
      <c r="AA84" s="59"/>
      <c r="AB84" s="59"/>
      <c r="AC84" s="282"/>
      <c r="AD84" s="282"/>
      <c r="AE84" s="282"/>
      <c r="AF84" s="282"/>
      <c r="AG84" s="282"/>
      <c r="AH84" s="156"/>
      <c r="AI84" s="282"/>
      <c r="AJ84" s="282"/>
      <c r="AK84" s="156"/>
      <c r="AL84" s="282"/>
      <c r="AN84" s="225"/>
      <c r="AO84" s="225"/>
      <c r="AP84" s="225"/>
      <c r="AQ84" s="225"/>
      <c r="AR84" s="275"/>
      <c r="AS84" s="225"/>
      <c r="AT84" s="275"/>
      <c r="AU84" s="225"/>
      <c r="AV84" s="270"/>
      <c r="AW84" s="275"/>
      <c r="AX84" s="270"/>
      <c r="AY84" s="275"/>
    </row>
    <row r="85" spans="1:51" s="128" customFormat="1" ht="12.75" customHeight="1">
      <c r="A85" s="163"/>
      <c r="B85" s="109" t="s">
        <v>700</v>
      </c>
      <c r="C85" s="18"/>
      <c r="D85" s="128" t="s">
        <v>801</v>
      </c>
      <c r="F85" s="35">
        <v>1</v>
      </c>
      <c r="G85" s="59" t="s">
        <v>693</v>
      </c>
      <c r="H85" s="51">
        <v>5</v>
      </c>
      <c r="I85" s="35" t="s">
        <v>1205</v>
      </c>
      <c r="J85" s="59" t="s">
        <v>1218</v>
      </c>
      <c r="K85" s="59" t="s">
        <v>210</v>
      </c>
      <c r="L85" s="135" t="s">
        <v>2077</v>
      </c>
      <c r="M85" s="59" t="s">
        <v>2077</v>
      </c>
      <c r="N85" s="64" t="s">
        <v>2077</v>
      </c>
      <c r="O85" s="104" t="s">
        <v>793</v>
      </c>
      <c r="P85" s="105"/>
      <c r="Q85" s="108"/>
      <c r="R85" s="59"/>
      <c r="S85" s="59"/>
      <c r="T85" s="59"/>
      <c r="U85" s="110" t="s">
        <v>1101</v>
      </c>
      <c r="V85" s="35" t="s">
        <v>998</v>
      </c>
      <c r="W85" s="59"/>
      <c r="X85" s="59"/>
      <c r="Y85" s="59"/>
      <c r="Z85" s="59"/>
      <c r="AA85" s="59"/>
      <c r="AB85" s="59"/>
      <c r="AC85" s="282"/>
      <c r="AD85" s="282"/>
      <c r="AE85" s="282"/>
      <c r="AF85" s="282"/>
      <c r="AG85" s="282"/>
      <c r="AH85" s="156"/>
      <c r="AI85" s="282"/>
      <c r="AJ85" s="282"/>
      <c r="AK85" s="156"/>
      <c r="AL85" s="282"/>
      <c r="AN85" s="225"/>
      <c r="AO85" s="225"/>
      <c r="AP85" s="225"/>
      <c r="AQ85" s="225"/>
      <c r="AR85" s="275"/>
      <c r="AS85" s="225"/>
      <c r="AT85" s="275"/>
      <c r="AU85" s="225"/>
      <c r="AV85" s="270"/>
      <c r="AW85" s="275"/>
      <c r="AX85" s="270"/>
      <c r="AY85" s="275"/>
    </row>
    <row r="86" spans="1:51" s="128" customFormat="1" ht="12.75" customHeight="1">
      <c r="A86" s="163"/>
      <c r="B86" s="109" t="s">
        <v>700</v>
      </c>
      <c r="C86" s="18"/>
      <c r="D86" s="128" t="s">
        <v>1112</v>
      </c>
      <c r="F86" s="35">
        <v>1</v>
      </c>
      <c r="G86" s="59" t="s">
        <v>693</v>
      </c>
      <c r="H86" s="51">
        <v>5</v>
      </c>
      <c r="I86" s="35" t="s">
        <v>1205</v>
      </c>
      <c r="J86" s="59" t="s">
        <v>1218</v>
      </c>
      <c r="K86" s="59" t="s">
        <v>210</v>
      </c>
      <c r="L86" s="135" t="s">
        <v>2077</v>
      </c>
      <c r="M86" s="59" t="s">
        <v>2077</v>
      </c>
      <c r="N86" s="64" t="s">
        <v>2077</v>
      </c>
      <c r="O86" s="104" t="s">
        <v>793</v>
      </c>
      <c r="P86" s="105"/>
      <c r="Q86" s="108"/>
      <c r="R86" s="59"/>
      <c r="S86" s="59"/>
      <c r="T86" s="59"/>
      <c r="U86" s="110" t="s">
        <v>1101</v>
      </c>
      <c r="V86" s="35" t="s">
        <v>998</v>
      </c>
      <c r="W86" s="59"/>
      <c r="X86" s="59"/>
      <c r="Y86" s="59"/>
      <c r="Z86" s="59"/>
      <c r="AA86" s="59"/>
      <c r="AB86" s="59"/>
      <c r="AC86" s="282"/>
      <c r="AD86" s="282"/>
      <c r="AE86" s="282"/>
      <c r="AF86" s="282"/>
      <c r="AG86" s="282"/>
      <c r="AH86" s="156"/>
      <c r="AI86" s="282"/>
      <c r="AJ86" s="282"/>
      <c r="AK86" s="156"/>
      <c r="AL86" s="282"/>
      <c r="AN86" s="225"/>
      <c r="AO86" s="225"/>
      <c r="AP86" s="225"/>
      <c r="AQ86" s="225"/>
      <c r="AR86" s="275"/>
      <c r="AS86" s="225"/>
      <c r="AT86" s="275"/>
      <c r="AU86" s="225"/>
      <c r="AV86" s="270"/>
      <c r="AW86" s="275"/>
      <c r="AX86" s="270"/>
      <c r="AY86" s="275"/>
    </row>
    <row r="87" spans="1:51" s="128" customFormat="1" ht="12.75" customHeight="1">
      <c r="A87" s="163"/>
      <c r="B87" s="109" t="s">
        <v>700</v>
      </c>
      <c r="C87" s="18"/>
      <c r="D87" s="128" t="s">
        <v>802</v>
      </c>
      <c r="F87" s="35">
        <v>1</v>
      </c>
      <c r="G87" s="59" t="s">
        <v>693</v>
      </c>
      <c r="H87" s="51">
        <v>5</v>
      </c>
      <c r="I87" s="35" t="s">
        <v>1205</v>
      </c>
      <c r="J87" s="59" t="s">
        <v>1218</v>
      </c>
      <c r="K87" s="59" t="s">
        <v>210</v>
      </c>
      <c r="L87" s="135" t="s">
        <v>2077</v>
      </c>
      <c r="M87" s="59" t="s">
        <v>2077</v>
      </c>
      <c r="N87" s="64" t="s">
        <v>2077</v>
      </c>
      <c r="O87" s="104" t="s">
        <v>793</v>
      </c>
      <c r="P87" s="105"/>
      <c r="Q87" s="108"/>
      <c r="R87" s="59"/>
      <c r="S87" s="59"/>
      <c r="T87" s="59"/>
      <c r="U87" s="110" t="s">
        <v>1101</v>
      </c>
      <c r="V87" s="35" t="s">
        <v>998</v>
      </c>
      <c r="W87" s="59"/>
      <c r="X87" s="59"/>
      <c r="Y87" s="59"/>
      <c r="Z87" s="59"/>
      <c r="AA87" s="59"/>
      <c r="AB87" s="59"/>
      <c r="AC87" s="282"/>
      <c r="AD87" s="282"/>
      <c r="AE87" s="282"/>
      <c r="AF87" s="282"/>
      <c r="AG87" s="282"/>
      <c r="AH87" s="156"/>
      <c r="AI87" s="282"/>
      <c r="AJ87" s="282"/>
      <c r="AK87" s="156"/>
      <c r="AL87" s="282"/>
      <c r="AN87" s="225"/>
      <c r="AO87" s="225"/>
      <c r="AP87" s="225"/>
      <c r="AQ87" s="225"/>
      <c r="AR87" s="275"/>
      <c r="AS87" s="225"/>
      <c r="AT87" s="275"/>
      <c r="AU87" s="225"/>
      <c r="AV87" s="270"/>
      <c r="AW87" s="275"/>
      <c r="AX87" s="270"/>
      <c r="AY87" s="275"/>
    </row>
    <row r="88" spans="1:51" s="128" customFormat="1" ht="12.75" customHeight="1">
      <c r="A88" s="163"/>
      <c r="B88" s="109" t="s">
        <v>700</v>
      </c>
      <c r="C88" s="18"/>
      <c r="D88" s="128" t="s">
        <v>803</v>
      </c>
      <c r="F88" s="35">
        <v>1</v>
      </c>
      <c r="G88" s="59" t="s">
        <v>693</v>
      </c>
      <c r="H88" s="51">
        <v>5</v>
      </c>
      <c r="I88" s="35" t="s">
        <v>1205</v>
      </c>
      <c r="J88" s="59" t="s">
        <v>1218</v>
      </c>
      <c r="K88" s="59" t="s">
        <v>210</v>
      </c>
      <c r="L88" s="135" t="s">
        <v>2077</v>
      </c>
      <c r="M88" s="59" t="s">
        <v>2077</v>
      </c>
      <c r="N88" s="64" t="s">
        <v>2077</v>
      </c>
      <c r="O88" s="104" t="s">
        <v>793</v>
      </c>
      <c r="P88" s="105"/>
      <c r="Q88" s="108"/>
      <c r="R88" s="59"/>
      <c r="S88" s="59"/>
      <c r="T88" s="59"/>
      <c r="U88" s="110" t="s">
        <v>1101</v>
      </c>
      <c r="V88" s="35" t="s">
        <v>998</v>
      </c>
      <c r="W88" s="59"/>
      <c r="X88" s="59"/>
      <c r="Y88" s="59"/>
      <c r="Z88" s="59"/>
      <c r="AA88" s="59"/>
      <c r="AB88" s="59"/>
      <c r="AC88" s="282"/>
      <c r="AD88" s="282"/>
      <c r="AE88" s="282"/>
      <c r="AF88" s="282"/>
      <c r="AG88" s="282"/>
      <c r="AH88" s="156"/>
      <c r="AI88" s="282"/>
      <c r="AJ88" s="282"/>
      <c r="AK88" s="156"/>
      <c r="AL88" s="282"/>
      <c r="AN88" s="225"/>
      <c r="AO88" s="225"/>
      <c r="AP88" s="225"/>
      <c r="AQ88" s="225"/>
      <c r="AR88" s="275"/>
      <c r="AS88" s="225"/>
      <c r="AT88" s="275"/>
      <c r="AU88" s="225"/>
      <c r="AV88" s="270"/>
      <c r="AW88" s="275"/>
      <c r="AX88" s="270"/>
      <c r="AY88" s="275"/>
    </row>
    <row r="89" spans="1:51" s="128" customFormat="1" ht="12.75" customHeight="1">
      <c r="A89" s="163"/>
      <c r="B89" s="109" t="s">
        <v>700</v>
      </c>
      <c r="C89" s="18"/>
      <c r="D89" s="128" t="s">
        <v>1113</v>
      </c>
      <c r="F89" s="35">
        <v>1</v>
      </c>
      <c r="G89" s="59" t="s">
        <v>693</v>
      </c>
      <c r="H89" s="51">
        <v>5</v>
      </c>
      <c r="I89" s="35" t="s">
        <v>1205</v>
      </c>
      <c r="J89" s="59" t="s">
        <v>1218</v>
      </c>
      <c r="K89" s="59" t="s">
        <v>210</v>
      </c>
      <c r="L89" s="135" t="s">
        <v>2077</v>
      </c>
      <c r="M89" s="59" t="s">
        <v>2077</v>
      </c>
      <c r="N89" s="64" t="s">
        <v>2077</v>
      </c>
      <c r="O89" s="104" t="s">
        <v>793</v>
      </c>
      <c r="P89" s="105"/>
      <c r="Q89" s="108"/>
      <c r="R89" s="59"/>
      <c r="S89" s="59"/>
      <c r="T89" s="59"/>
      <c r="U89" s="110" t="s">
        <v>1101</v>
      </c>
      <c r="V89" s="35" t="s">
        <v>998</v>
      </c>
      <c r="W89" s="59"/>
      <c r="X89" s="59"/>
      <c r="Y89" s="59"/>
      <c r="Z89" s="59"/>
      <c r="AA89" s="59"/>
      <c r="AB89" s="59"/>
      <c r="AC89" s="282"/>
      <c r="AD89" s="282"/>
      <c r="AE89" s="282"/>
      <c r="AF89" s="282"/>
      <c r="AG89" s="282"/>
      <c r="AH89" s="156"/>
      <c r="AI89" s="282"/>
      <c r="AJ89" s="282"/>
      <c r="AK89" s="156"/>
      <c r="AL89" s="282"/>
      <c r="AN89" s="225"/>
      <c r="AO89" s="225"/>
      <c r="AP89" s="225"/>
      <c r="AQ89" s="225"/>
      <c r="AR89" s="275"/>
      <c r="AS89" s="225"/>
      <c r="AT89" s="275"/>
      <c r="AU89" s="225"/>
      <c r="AV89" s="270"/>
      <c r="AW89" s="275"/>
      <c r="AX89" s="270"/>
      <c r="AY89" s="275"/>
    </row>
    <row r="90" spans="1:51" s="128" customFormat="1" ht="12.75" customHeight="1">
      <c r="A90" s="163"/>
      <c r="B90" s="109" t="s">
        <v>700</v>
      </c>
      <c r="C90" s="18"/>
      <c r="D90" s="130" t="s">
        <v>1114</v>
      </c>
      <c r="E90" s="130"/>
      <c r="F90" s="35">
        <v>1</v>
      </c>
      <c r="G90" s="110" t="s">
        <v>693</v>
      </c>
      <c r="H90" s="51">
        <v>5</v>
      </c>
      <c r="I90" s="35" t="s">
        <v>1205</v>
      </c>
      <c r="J90" s="110" t="s">
        <v>1115</v>
      </c>
      <c r="K90" s="110" t="s">
        <v>1513</v>
      </c>
      <c r="L90" s="135" t="s">
        <v>2077</v>
      </c>
      <c r="M90" s="59" t="s">
        <v>2077</v>
      </c>
      <c r="N90" s="64" t="s">
        <v>2077</v>
      </c>
      <c r="O90" s="104" t="s">
        <v>793</v>
      </c>
      <c r="P90" s="105"/>
      <c r="Q90" s="108"/>
      <c r="R90" s="59"/>
      <c r="S90" s="59"/>
      <c r="T90" s="59"/>
      <c r="U90" s="110" t="s">
        <v>1101</v>
      </c>
      <c r="V90" s="35" t="s">
        <v>998</v>
      </c>
      <c r="W90" s="59"/>
      <c r="X90" s="59"/>
      <c r="Y90" s="59"/>
      <c r="Z90" s="59"/>
      <c r="AA90" s="59"/>
      <c r="AB90" s="59"/>
      <c r="AC90" s="282"/>
      <c r="AD90" s="282"/>
      <c r="AE90" s="282"/>
      <c r="AF90" s="282"/>
      <c r="AG90" s="282"/>
      <c r="AH90" s="156"/>
      <c r="AI90" s="282"/>
      <c r="AJ90" s="282"/>
      <c r="AK90" s="156"/>
      <c r="AL90" s="282"/>
      <c r="AN90" s="225"/>
      <c r="AO90" s="225"/>
      <c r="AP90" s="225"/>
      <c r="AQ90" s="225"/>
      <c r="AR90" s="275"/>
      <c r="AS90" s="225"/>
      <c r="AT90" s="275"/>
      <c r="AU90" s="225"/>
      <c r="AV90" s="270"/>
      <c r="AW90" s="275"/>
      <c r="AX90" s="270"/>
      <c r="AY90" s="275"/>
    </row>
    <row r="91" spans="1:51" s="128" customFormat="1" ht="12.75" customHeight="1">
      <c r="A91" s="163"/>
      <c r="B91" s="109" t="s">
        <v>700</v>
      </c>
      <c r="C91" s="18"/>
      <c r="D91" s="128" t="s">
        <v>804</v>
      </c>
      <c r="F91" s="35">
        <v>1</v>
      </c>
      <c r="G91" s="59" t="s">
        <v>693</v>
      </c>
      <c r="H91" s="51">
        <v>5</v>
      </c>
      <c r="I91" s="35" t="s">
        <v>1205</v>
      </c>
      <c r="J91" s="59" t="s">
        <v>771</v>
      </c>
      <c r="K91" s="59" t="s">
        <v>1917</v>
      </c>
      <c r="L91" s="135" t="s">
        <v>2077</v>
      </c>
      <c r="M91" s="59" t="s">
        <v>2077</v>
      </c>
      <c r="N91" s="64" t="s">
        <v>2077</v>
      </c>
      <c r="O91" s="104" t="s">
        <v>793</v>
      </c>
      <c r="P91" s="105"/>
      <c r="Q91" s="108"/>
      <c r="R91" s="59"/>
      <c r="S91" s="59"/>
      <c r="T91" s="59"/>
      <c r="U91" s="110" t="s">
        <v>1101</v>
      </c>
      <c r="V91" s="35" t="s">
        <v>998</v>
      </c>
      <c r="W91" s="59"/>
      <c r="X91" s="59"/>
      <c r="Y91" s="59"/>
      <c r="Z91" s="59"/>
      <c r="AA91" s="59"/>
      <c r="AB91" s="59"/>
      <c r="AC91" s="282"/>
      <c r="AD91" s="282"/>
      <c r="AE91" s="282"/>
      <c r="AF91" s="282"/>
      <c r="AG91" s="282"/>
      <c r="AH91" s="156"/>
      <c r="AI91" s="282"/>
      <c r="AJ91" s="282"/>
      <c r="AK91" s="156"/>
      <c r="AL91" s="282"/>
      <c r="AN91" s="225"/>
      <c r="AO91" s="225"/>
      <c r="AP91" s="225"/>
      <c r="AQ91" s="225"/>
      <c r="AR91" s="275"/>
      <c r="AS91" s="225"/>
      <c r="AT91" s="275"/>
      <c r="AU91" s="225"/>
      <c r="AV91" s="270"/>
      <c r="AW91" s="275"/>
      <c r="AX91" s="270"/>
      <c r="AY91" s="275"/>
    </row>
    <row r="92" spans="1:51" s="128" customFormat="1" ht="12.75" customHeight="1">
      <c r="A92" s="163"/>
      <c r="B92" s="109" t="s">
        <v>700</v>
      </c>
      <c r="C92" s="18"/>
      <c r="D92" s="128" t="s">
        <v>805</v>
      </c>
      <c r="F92" s="35">
        <v>1</v>
      </c>
      <c r="G92" s="59" t="s">
        <v>693</v>
      </c>
      <c r="H92" s="51">
        <v>5</v>
      </c>
      <c r="I92" s="35" t="s">
        <v>1205</v>
      </c>
      <c r="J92" s="59" t="s">
        <v>771</v>
      </c>
      <c r="K92" s="59" t="s">
        <v>1926</v>
      </c>
      <c r="L92" s="135">
        <v>160</v>
      </c>
      <c r="M92" s="59" t="s">
        <v>2077</v>
      </c>
      <c r="N92" s="64" t="s">
        <v>2077</v>
      </c>
      <c r="O92" s="104" t="s">
        <v>793</v>
      </c>
      <c r="P92" s="108" t="s">
        <v>806</v>
      </c>
      <c r="Q92" s="108"/>
      <c r="R92" s="59"/>
      <c r="S92" s="59"/>
      <c r="T92" s="59"/>
      <c r="U92" s="110" t="s">
        <v>1101</v>
      </c>
      <c r="V92" s="35" t="s">
        <v>998</v>
      </c>
      <c r="W92" s="59"/>
      <c r="X92" s="59"/>
      <c r="Y92" s="59"/>
      <c r="Z92" s="59"/>
      <c r="AA92" s="59"/>
      <c r="AB92" s="59"/>
      <c r="AC92" s="282"/>
      <c r="AD92" s="282"/>
      <c r="AE92" s="282"/>
      <c r="AF92" s="282"/>
      <c r="AG92" s="282"/>
      <c r="AH92" s="156"/>
      <c r="AI92" s="282"/>
      <c r="AJ92" s="282"/>
      <c r="AK92" s="156"/>
      <c r="AL92" s="282"/>
      <c r="AN92" s="225"/>
      <c r="AO92" s="225"/>
      <c r="AP92" s="225"/>
      <c r="AQ92" s="225"/>
      <c r="AR92" s="275"/>
      <c r="AS92" s="225"/>
      <c r="AT92" s="275"/>
      <c r="AU92" s="225"/>
      <c r="AV92" s="270"/>
      <c r="AW92" s="275"/>
      <c r="AX92" s="270"/>
      <c r="AY92" s="275"/>
    </row>
    <row r="93" spans="3:47" ht="12.75" customHeight="1">
      <c r="C93" s="18"/>
      <c r="O93" s="16"/>
      <c r="P93" s="29"/>
      <c r="Q93" s="29"/>
      <c r="AN93" s="225"/>
      <c r="AO93" s="225"/>
      <c r="AP93" s="225"/>
      <c r="AQ93" s="225"/>
      <c r="AS93" s="225"/>
      <c r="AU93" s="225"/>
    </row>
    <row r="94" spans="1:47" ht="12.75" customHeight="1">
      <c r="A94" s="164"/>
      <c r="B94" s="17" t="s">
        <v>701</v>
      </c>
      <c r="C94" s="18">
        <v>8440617</v>
      </c>
      <c r="D94" s="119" t="s">
        <v>839</v>
      </c>
      <c r="E94" s="67" t="s">
        <v>950</v>
      </c>
      <c r="F94" s="57">
        <v>1</v>
      </c>
      <c r="G94" s="5" t="s">
        <v>330</v>
      </c>
      <c r="H94" s="35">
        <v>1</v>
      </c>
      <c r="I94" s="5" t="s">
        <v>198</v>
      </c>
      <c r="J94" s="57" t="s">
        <v>1597</v>
      </c>
      <c r="K94" s="5" t="s">
        <v>772</v>
      </c>
      <c r="L94" s="24">
        <v>3100</v>
      </c>
      <c r="M94" s="72">
        <v>11.7</v>
      </c>
      <c r="N94" s="15">
        <v>85700</v>
      </c>
      <c r="O94" s="16" t="s">
        <v>1261</v>
      </c>
      <c r="P94" s="119" t="s">
        <v>347</v>
      </c>
      <c r="Q94" s="16" t="s">
        <v>1201</v>
      </c>
      <c r="S94" s="57" t="s">
        <v>1600</v>
      </c>
      <c r="T94" s="57" t="s">
        <v>1601</v>
      </c>
      <c r="U94" s="57" t="s">
        <v>1598</v>
      </c>
      <c r="V94" s="57" t="s">
        <v>1313</v>
      </c>
      <c r="W94" s="5">
        <v>2013</v>
      </c>
      <c r="Y94" s="75" t="s">
        <v>1599</v>
      </c>
      <c r="Z94" s="16" t="s">
        <v>876</v>
      </c>
      <c r="AC94" s="280">
        <v>12925</v>
      </c>
      <c r="AD94" s="280">
        <v>111800</v>
      </c>
      <c r="AE94" s="280">
        <v>440338</v>
      </c>
      <c r="AF94" s="280">
        <v>2609685</v>
      </c>
      <c r="AG94" s="280">
        <v>1276</v>
      </c>
      <c r="AH94" s="265">
        <v>4771</v>
      </c>
      <c r="AI94" s="280">
        <v>13520</v>
      </c>
      <c r="AJ94" s="280">
        <v>223781</v>
      </c>
      <c r="AK94" s="265">
        <v>856329</v>
      </c>
      <c r="AL94" s="280">
        <v>1967408</v>
      </c>
      <c r="AN94" s="225">
        <v>0.115608228980322</v>
      </c>
      <c r="AO94" s="225">
        <v>0.029352451980069857</v>
      </c>
      <c r="AP94" s="225">
        <v>0.04284041943759496</v>
      </c>
      <c r="AQ94" s="225">
        <v>0.09437869822485206</v>
      </c>
      <c r="AR94" s="223">
        <v>0.3528846153846154</v>
      </c>
      <c r="AS94" s="225">
        <v>0.005702003297867111</v>
      </c>
      <c r="AT94" s="223">
        <v>0.005571456764864906</v>
      </c>
      <c r="AU94" s="225">
        <v>0.006871985881931963</v>
      </c>
    </row>
    <row r="95" spans="1:47" ht="12.75" customHeight="1">
      <c r="A95" s="164"/>
      <c r="B95" s="17" t="s">
        <v>701</v>
      </c>
      <c r="C95" s="18">
        <v>8440617</v>
      </c>
      <c r="D95" s="119" t="s">
        <v>847</v>
      </c>
      <c r="E95" s="67" t="s">
        <v>1441</v>
      </c>
      <c r="F95" s="57">
        <v>1</v>
      </c>
      <c r="G95" s="5" t="s">
        <v>701</v>
      </c>
      <c r="H95" s="35">
        <v>1</v>
      </c>
      <c r="I95" s="5" t="s">
        <v>198</v>
      </c>
      <c r="J95" s="5" t="s">
        <v>846</v>
      </c>
      <c r="K95" s="5" t="s">
        <v>1250</v>
      </c>
      <c r="L95" s="24">
        <v>81</v>
      </c>
      <c r="M95" s="72">
        <v>2.02</v>
      </c>
      <c r="N95" s="15">
        <v>13900</v>
      </c>
      <c r="O95" s="16" t="s">
        <v>846</v>
      </c>
      <c r="P95" s="75"/>
      <c r="Q95" s="16" t="s">
        <v>1626</v>
      </c>
      <c r="S95" s="57" t="s">
        <v>1360</v>
      </c>
      <c r="T95" s="57" t="s">
        <v>2053</v>
      </c>
      <c r="U95" s="57" t="s">
        <v>1627</v>
      </c>
      <c r="V95" s="35" t="s">
        <v>1318</v>
      </c>
      <c r="W95" s="5">
        <v>2012</v>
      </c>
      <c r="X95" s="31">
        <v>1</v>
      </c>
      <c r="AC95" s="280">
        <v>6617</v>
      </c>
      <c r="AD95" s="280">
        <v>58715</v>
      </c>
      <c r="AE95" s="280">
        <v>440338</v>
      </c>
      <c r="AF95" s="280">
        <v>2609685</v>
      </c>
      <c r="AG95" s="280">
        <v>6132</v>
      </c>
      <c r="AH95" s="265">
        <v>13257</v>
      </c>
      <c r="AI95" s="280">
        <v>19621</v>
      </c>
      <c r="AJ95" s="280">
        <v>223781</v>
      </c>
      <c r="AK95" s="265">
        <v>856330</v>
      </c>
      <c r="AL95" s="280">
        <v>1967408</v>
      </c>
      <c r="AN95" s="225">
        <v>0.11269692582815294</v>
      </c>
      <c r="AO95" s="225">
        <v>0.015027092824148722</v>
      </c>
      <c r="AP95" s="225">
        <v>0.02249888396492297</v>
      </c>
      <c r="AQ95" s="225">
        <v>0.31252229753835176</v>
      </c>
      <c r="AR95" s="223">
        <v>0.6756536364099689</v>
      </c>
      <c r="AS95" s="225">
        <v>0.027401790143041633</v>
      </c>
      <c r="AT95" s="223">
        <v>0.015481181320285404</v>
      </c>
      <c r="AU95" s="225">
        <v>0.009973020339451705</v>
      </c>
    </row>
    <row r="96" spans="1:47" ht="12.75" customHeight="1">
      <c r="A96" s="164"/>
      <c r="B96" s="17" t="s">
        <v>701</v>
      </c>
      <c r="C96" s="18">
        <v>8440617</v>
      </c>
      <c r="D96" s="119" t="s">
        <v>848</v>
      </c>
      <c r="E96" s="67" t="s">
        <v>950</v>
      </c>
      <c r="F96" s="57">
        <v>1</v>
      </c>
      <c r="G96" s="5" t="s">
        <v>701</v>
      </c>
      <c r="H96" s="35">
        <v>1</v>
      </c>
      <c r="I96" s="57" t="s">
        <v>198</v>
      </c>
      <c r="J96" s="5" t="s">
        <v>846</v>
      </c>
      <c r="K96" s="5" t="s">
        <v>1250</v>
      </c>
      <c r="L96" s="24">
        <v>25</v>
      </c>
      <c r="M96" s="77">
        <v>0.5</v>
      </c>
      <c r="N96" s="39">
        <v>1100</v>
      </c>
      <c r="O96" s="16" t="s">
        <v>846</v>
      </c>
      <c r="P96" s="75"/>
      <c r="Q96" s="16" t="s">
        <v>1628</v>
      </c>
      <c r="S96" s="57" t="s">
        <v>1360</v>
      </c>
      <c r="T96" s="57" t="s">
        <v>2053</v>
      </c>
      <c r="U96" s="57" t="s">
        <v>1625</v>
      </c>
      <c r="V96" s="35" t="s">
        <v>1318</v>
      </c>
      <c r="W96" s="5">
        <v>2013</v>
      </c>
      <c r="X96" s="31">
        <v>1</v>
      </c>
      <c r="AC96" s="280">
        <v>3357</v>
      </c>
      <c r="AD96" s="280">
        <v>31800</v>
      </c>
      <c r="AE96" s="280">
        <v>440338</v>
      </c>
      <c r="AF96" s="280">
        <v>2609685</v>
      </c>
      <c r="AG96" s="280">
        <v>5119</v>
      </c>
      <c r="AH96" s="265">
        <v>10747</v>
      </c>
      <c r="AI96" s="280">
        <v>13139</v>
      </c>
      <c r="AJ96" s="280">
        <v>223781</v>
      </c>
      <c r="AK96" s="265">
        <v>856331</v>
      </c>
      <c r="AL96" s="280">
        <v>1967408</v>
      </c>
      <c r="AN96" s="225">
        <v>0.10556603773584905</v>
      </c>
      <c r="AO96" s="225">
        <v>0.007623689075210407</v>
      </c>
      <c r="AP96" s="225">
        <v>0.012185378695129872</v>
      </c>
      <c r="AQ96" s="225">
        <v>0.38960347058375827</v>
      </c>
      <c r="AR96" s="223">
        <v>0.8179465712763528</v>
      </c>
      <c r="AS96" s="225">
        <v>0.02287504301080074</v>
      </c>
      <c r="AT96" s="223">
        <v>0.012550053659157498</v>
      </c>
      <c r="AU96" s="225">
        <v>0.006678330066768053</v>
      </c>
    </row>
    <row r="97" spans="1:47" ht="12.75">
      <c r="A97" s="164"/>
      <c r="B97" s="17" t="s">
        <v>701</v>
      </c>
      <c r="C97" s="18">
        <v>8440617</v>
      </c>
      <c r="D97" s="119" t="s">
        <v>774</v>
      </c>
      <c r="E97" s="67" t="s">
        <v>950</v>
      </c>
      <c r="F97" s="57">
        <v>1</v>
      </c>
      <c r="G97" s="5" t="s">
        <v>330</v>
      </c>
      <c r="H97" s="35">
        <v>2</v>
      </c>
      <c r="I97" s="57" t="s">
        <v>1204</v>
      </c>
      <c r="J97" s="57" t="s">
        <v>1597</v>
      </c>
      <c r="K97" s="5" t="s">
        <v>772</v>
      </c>
      <c r="L97" s="24">
        <v>3440</v>
      </c>
      <c r="M97" s="72">
        <v>11.6</v>
      </c>
      <c r="N97" s="15">
        <v>75000</v>
      </c>
      <c r="O97" s="16" t="s">
        <v>1261</v>
      </c>
      <c r="P97" s="57"/>
      <c r="Q97" s="16" t="s">
        <v>1201</v>
      </c>
      <c r="S97" s="57" t="s">
        <v>1600</v>
      </c>
      <c r="T97" s="57" t="s">
        <v>1601</v>
      </c>
      <c r="U97" s="57" t="s">
        <v>1598</v>
      </c>
      <c r="V97" s="57" t="s">
        <v>1318</v>
      </c>
      <c r="W97" s="5">
        <v>2016</v>
      </c>
      <c r="Y97" s="57" t="s">
        <v>1602</v>
      </c>
      <c r="AC97" s="280">
        <v>12800</v>
      </c>
      <c r="AD97" s="280">
        <v>105060</v>
      </c>
      <c r="AE97" s="280">
        <v>440338</v>
      </c>
      <c r="AF97" s="280">
        <v>2609685</v>
      </c>
      <c r="AG97" s="280">
        <v>2047</v>
      </c>
      <c r="AH97" s="265">
        <v>9857</v>
      </c>
      <c r="AI97" s="280">
        <v>32771</v>
      </c>
      <c r="AJ97" s="280">
        <v>223781</v>
      </c>
      <c r="AK97" s="265">
        <v>856332</v>
      </c>
      <c r="AL97" s="280">
        <v>1967408</v>
      </c>
      <c r="AN97" s="225">
        <v>0.12183514182371978</v>
      </c>
      <c r="AO97" s="225">
        <v>0.029068579136935717</v>
      </c>
      <c r="AP97" s="225">
        <v>0.040257732255042276</v>
      </c>
      <c r="AQ97" s="225">
        <v>0.062463763693509505</v>
      </c>
      <c r="AR97" s="223">
        <v>0.30078422995941534</v>
      </c>
      <c r="AS97" s="225">
        <v>0.009147336011547004</v>
      </c>
      <c r="AT97" s="223">
        <v>0.011510722476796383</v>
      </c>
      <c r="AU97" s="225">
        <v>0.01665694151899352</v>
      </c>
    </row>
    <row r="98" spans="1:47" ht="12.75">
      <c r="A98" s="164"/>
      <c r="B98" s="76" t="s">
        <v>1666</v>
      </c>
      <c r="C98" s="18">
        <v>8440617</v>
      </c>
      <c r="D98" s="79" t="s">
        <v>1672</v>
      </c>
      <c r="E98" s="67" t="s">
        <v>950</v>
      </c>
      <c r="F98" s="57">
        <v>1</v>
      </c>
      <c r="G98" s="57" t="s">
        <v>779</v>
      </c>
      <c r="H98" s="35">
        <v>2</v>
      </c>
      <c r="I98" s="57" t="s">
        <v>1204</v>
      </c>
      <c r="J98" s="57" t="s">
        <v>777</v>
      </c>
      <c r="K98" s="35" t="s">
        <v>1925</v>
      </c>
      <c r="L98" s="138">
        <v>1539</v>
      </c>
      <c r="M98" s="72">
        <v>14</v>
      </c>
      <c r="N98" s="15">
        <v>40000</v>
      </c>
      <c r="O98" s="16" t="s">
        <v>777</v>
      </c>
      <c r="P98" s="75" t="s">
        <v>1673</v>
      </c>
      <c r="Q98" s="16" t="s">
        <v>1201</v>
      </c>
      <c r="S98" s="57" t="s">
        <v>1362</v>
      </c>
      <c r="T98" s="57" t="s">
        <v>1384</v>
      </c>
      <c r="U98" s="57" t="s">
        <v>1670</v>
      </c>
      <c r="V98" s="5" t="s">
        <v>1313</v>
      </c>
      <c r="W98" s="5">
        <v>2016</v>
      </c>
      <c r="Y98" s="5" t="s">
        <v>1674</v>
      </c>
      <c r="AC98" s="280">
        <v>22288</v>
      </c>
      <c r="AD98" s="280">
        <v>126978</v>
      </c>
      <c r="AE98" s="280">
        <v>303118</v>
      </c>
      <c r="AF98" s="280">
        <v>1226240</v>
      </c>
      <c r="AG98" s="280">
        <v>19603</v>
      </c>
      <c r="AH98" s="265">
        <v>51053</v>
      </c>
      <c r="AI98" s="280">
        <v>60742</v>
      </c>
      <c r="AJ98" s="280">
        <v>173411</v>
      </c>
      <c r="AK98" s="265">
        <v>454626</v>
      </c>
      <c r="AL98" s="280">
        <v>975716</v>
      </c>
      <c r="AN98" s="225">
        <v>0.1755264691521366</v>
      </c>
      <c r="AO98" s="225">
        <v>0.07352912067247738</v>
      </c>
      <c r="AP98" s="225">
        <v>0.10355069154488518</v>
      </c>
      <c r="AQ98" s="225">
        <v>0.32272562641994007</v>
      </c>
      <c r="AR98" s="223">
        <v>0.8404892825392645</v>
      </c>
      <c r="AS98" s="225">
        <v>0.11304357855038032</v>
      </c>
      <c r="AT98" s="223">
        <v>0.11229670102457845</v>
      </c>
      <c r="AU98" s="225">
        <v>0.06225377056438554</v>
      </c>
    </row>
    <row r="99" spans="1:47" ht="12.75">
      <c r="A99" s="164"/>
      <c r="B99" s="76" t="s">
        <v>1380</v>
      </c>
      <c r="C99" s="18">
        <v>8440617</v>
      </c>
      <c r="D99" s="119" t="s">
        <v>775</v>
      </c>
      <c r="E99" s="67" t="s">
        <v>1441</v>
      </c>
      <c r="F99" s="57">
        <v>1</v>
      </c>
      <c r="G99" s="5" t="s">
        <v>779</v>
      </c>
      <c r="H99" s="35">
        <v>2</v>
      </c>
      <c r="I99" s="57" t="s">
        <v>1204</v>
      </c>
      <c r="J99" s="57" t="s">
        <v>1381</v>
      </c>
      <c r="K99" s="35" t="s">
        <v>1925</v>
      </c>
      <c r="L99" s="24">
        <v>1680</v>
      </c>
      <c r="M99" s="72">
        <v>16.3</v>
      </c>
      <c r="N99" s="15">
        <v>68000</v>
      </c>
      <c r="O99" s="16" t="s">
        <v>777</v>
      </c>
      <c r="P99" s="75" t="s">
        <v>1382</v>
      </c>
      <c r="Q99" s="16" t="s">
        <v>1201</v>
      </c>
      <c r="S99" s="57" t="s">
        <v>1383</v>
      </c>
      <c r="T99" s="57" t="s">
        <v>777</v>
      </c>
      <c r="U99" s="57" t="s">
        <v>1670</v>
      </c>
      <c r="V99" s="57" t="s">
        <v>1313</v>
      </c>
      <c r="W99" s="5">
        <v>2018</v>
      </c>
      <c r="Y99" s="57" t="s">
        <v>1671</v>
      </c>
      <c r="AC99" s="280">
        <v>26830</v>
      </c>
      <c r="AD99" s="280">
        <v>146640</v>
      </c>
      <c r="AE99" s="280">
        <v>440338</v>
      </c>
      <c r="AF99" s="280">
        <v>2609685</v>
      </c>
      <c r="AG99" s="280">
        <v>8586</v>
      </c>
      <c r="AH99" s="265">
        <v>34412</v>
      </c>
      <c r="AI99" s="280">
        <v>59159</v>
      </c>
      <c r="AJ99" s="280">
        <v>223781</v>
      </c>
      <c r="AK99" s="265">
        <v>856334</v>
      </c>
      <c r="AL99" s="280">
        <v>1967408</v>
      </c>
      <c r="AN99" s="225">
        <v>0.18296508456082924</v>
      </c>
      <c r="AO99" s="225">
        <v>0.060930467050311354</v>
      </c>
      <c r="AP99" s="225">
        <v>0.0561906896809385</v>
      </c>
      <c r="AQ99" s="225">
        <v>0.14513429909227674</v>
      </c>
      <c r="AR99" s="223">
        <v>0.5816866410858872</v>
      </c>
      <c r="AS99" s="225">
        <v>0.03836786858580487</v>
      </c>
      <c r="AT99" s="223">
        <v>0.04018525481879734</v>
      </c>
      <c r="AU99" s="225">
        <v>0.030069512780267236</v>
      </c>
    </row>
    <row r="100" spans="1:47" ht="12.75" customHeight="1">
      <c r="A100" s="164"/>
      <c r="B100" s="76" t="s">
        <v>1666</v>
      </c>
      <c r="C100" s="18"/>
      <c r="D100" s="79" t="s">
        <v>1675</v>
      </c>
      <c r="E100" s="57"/>
      <c r="F100" s="57">
        <v>1</v>
      </c>
      <c r="G100" s="57" t="s">
        <v>779</v>
      </c>
      <c r="H100" s="51">
        <v>3</v>
      </c>
      <c r="I100" s="57" t="s">
        <v>1207</v>
      </c>
      <c r="J100" s="57" t="s">
        <v>777</v>
      </c>
      <c r="K100" s="57" t="s">
        <v>772</v>
      </c>
      <c r="L100" s="138" t="s">
        <v>2077</v>
      </c>
      <c r="M100" s="72">
        <v>17</v>
      </c>
      <c r="N100" s="39" t="s">
        <v>2077</v>
      </c>
      <c r="O100" s="16" t="s">
        <v>777</v>
      </c>
      <c r="P100" s="75"/>
      <c r="Q100" s="22" t="s">
        <v>1201</v>
      </c>
      <c r="S100" s="57" t="s">
        <v>1385</v>
      </c>
      <c r="T100" s="57" t="s">
        <v>777</v>
      </c>
      <c r="U100" s="57" t="s">
        <v>1670</v>
      </c>
      <c r="V100" s="5" t="s">
        <v>1313</v>
      </c>
      <c r="W100" s="57" t="s">
        <v>1377</v>
      </c>
      <c r="AC100" s="283"/>
      <c r="AD100" s="283"/>
      <c r="AE100" s="283"/>
      <c r="AF100" s="283"/>
      <c r="AN100" s="225"/>
      <c r="AO100" s="225"/>
      <c r="AP100" s="225"/>
      <c r="AQ100" s="225"/>
      <c r="AS100" s="225"/>
      <c r="AU100" s="225"/>
    </row>
    <row r="101" spans="1:47" ht="12.75" customHeight="1">
      <c r="A101" s="164"/>
      <c r="B101" s="76" t="s">
        <v>701</v>
      </c>
      <c r="C101" s="18"/>
      <c r="D101" s="79" t="s">
        <v>1621</v>
      </c>
      <c r="F101" s="57">
        <v>1</v>
      </c>
      <c r="G101" s="57" t="s">
        <v>779</v>
      </c>
      <c r="H101" s="35">
        <v>4</v>
      </c>
      <c r="I101" s="57" t="s">
        <v>1213</v>
      </c>
      <c r="J101" s="57" t="s">
        <v>841</v>
      </c>
      <c r="K101" s="57" t="s">
        <v>778</v>
      </c>
      <c r="L101" s="138">
        <v>1000</v>
      </c>
      <c r="M101" s="72">
        <v>18.8</v>
      </c>
      <c r="N101" s="39" t="s">
        <v>2000</v>
      </c>
      <c r="O101" s="16" t="s">
        <v>777</v>
      </c>
      <c r="P101" s="75"/>
      <c r="Q101" s="16" t="s">
        <v>1622</v>
      </c>
      <c r="S101" s="38"/>
      <c r="T101" s="38"/>
      <c r="U101" s="57"/>
      <c r="V101" s="35" t="s">
        <v>998</v>
      </c>
      <c r="Y101" s="57"/>
      <c r="Z101" s="57"/>
      <c r="AA101" s="57"/>
      <c r="AB101" s="57"/>
      <c r="AC101" s="280"/>
      <c r="AD101" s="280"/>
      <c r="AE101" s="280"/>
      <c r="AF101" s="280"/>
      <c r="AG101" s="280"/>
      <c r="AI101" s="280"/>
      <c r="AJ101" s="280">
        <v>223781</v>
      </c>
      <c r="AL101" s="280">
        <v>1967408</v>
      </c>
      <c r="AN101" s="225"/>
      <c r="AO101" s="225"/>
      <c r="AP101" s="225"/>
      <c r="AQ101" s="225"/>
      <c r="AS101" s="225">
        <v>0</v>
      </c>
      <c r="AU101" s="225">
        <v>0</v>
      </c>
    </row>
    <row r="102" spans="1:47" ht="12.75" customHeight="1">
      <c r="A102" s="164"/>
      <c r="B102" s="17" t="s">
        <v>701</v>
      </c>
      <c r="C102" s="18">
        <v>8440617</v>
      </c>
      <c r="D102" s="119" t="s">
        <v>776</v>
      </c>
      <c r="E102" s="67" t="s">
        <v>1441</v>
      </c>
      <c r="F102" s="57">
        <v>1</v>
      </c>
      <c r="G102" s="5" t="s">
        <v>779</v>
      </c>
      <c r="H102" s="35">
        <v>4</v>
      </c>
      <c r="I102" s="57" t="s">
        <v>1213</v>
      </c>
      <c r="J102" s="5" t="s">
        <v>838</v>
      </c>
      <c r="K102" s="57" t="s">
        <v>778</v>
      </c>
      <c r="L102" s="24">
        <v>900</v>
      </c>
      <c r="M102" s="72">
        <v>15</v>
      </c>
      <c r="N102" s="39" t="s">
        <v>835</v>
      </c>
      <c r="O102" s="74" t="s">
        <v>837</v>
      </c>
      <c r="P102" s="75"/>
      <c r="Q102" s="16" t="s">
        <v>1201</v>
      </c>
      <c r="S102" s="57" t="s">
        <v>1604</v>
      </c>
      <c r="T102" s="57" t="s">
        <v>837</v>
      </c>
      <c r="U102" s="57" t="s">
        <v>1603</v>
      </c>
      <c r="V102" s="35" t="s">
        <v>998</v>
      </c>
      <c r="W102" s="5">
        <v>2020</v>
      </c>
      <c r="AC102" s="280">
        <v>13360</v>
      </c>
      <c r="AD102" s="280">
        <v>92500</v>
      </c>
      <c r="AE102" s="280">
        <v>440338</v>
      </c>
      <c r="AF102" s="280">
        <v>2609685</v>
      </c>
      <c r="AG102" s="280">
        <v>2364</v>
      </c>
      <c r="AH102" s="265">
        <v>11570</v>
      </c>
      <c r="AI102" s="280">
        <v>29956</v>
      </c>
      <c r="AJ102" s="280">
        <v>223781</v>
      </c>
      <c r="AK102" s="265">
        <v>856337</v>
      </c>
      <c r="AL102" s="280">
        <v>1967408</v>
      </c>
      <c r="AN102" s="225">
        <v>0.14443243243243242</v>
      </c>
      <c r="AO102" s="225">
        <v>0.030340329474176655</v>
      </c>
      <c r="AP102" s="225">
        <v>0.035444890858475256</v>
      </c>
      <c r="AQ102" s="225">
        <v>0.07891574308986514</v>
      </c>
      <c r="AR102" s="223">
        <v>0.3862331419415142</v>
      </c>
      <c r="AS102" s="225">
        <v>0.010563899526769475</v>
      </c>
      <c r="AT102" s="223">
        <v>0.013511035958974096</v>
      </c>
      <c r="AU102" s="225">
        <v>0.015226124931890081</v>
      </c>
    </row>
    <row r="103" spans="1:47" ht="12.75" customHeight="1">
      <c r="A103" s="164"/>
      <c r="B103" s="17" t="s">
        <v>701</v>
      </c>
      <c r="C103" s="18">
        <v>8440617</v>
      </c>
      <c r="D103" s="119" t="s">
        <v>840</v>
      </c>
      <c r="E103" s="67" t="s">
        <v>1441</v>
      </c>
      <c r="F103" s="57">
        <v>1</v>
      </c>
      <c r="G103" s="5" t="s">
        <v>330</v>
      </c>
      <c r="H103" s="35">
        <v>4</v>
      </c>
      <c r="I103" s="57" t="s">
        <v>1213</v>
      </c>
      <c r="J103" s="57" t="s">
        <v>1605</v>
      </c>
      <c r="K103" s="5" t="s">
        <v>1250</v>
      </c>
      <c r="L103" s="24">
        <v>160</v>
      </c>
      <c r="M103" s="72">
        <v>5</v>
      </c>
      <c r="N103" s="15">
        <v>15000</v>
      </c>
      <c r="O103" s="16" t="s">
        <v>841</v>
      </c>
      <c r="P103" s="75" t="s">
        <v>1606</v>
      </c>
      <c r="Q103" s="16" t="s">
        <v>1201</v>
      </c>
      <c r="S103" s="57" t="s">
        <v>1611</v>
      </c>
      <c r="T103" s="57" t="s">
        <v>841</v>
      </c>
      <c r="U103" s="57" t="s">
        <v>1607</v>
      </c>
      <c r="V103" s="57" t="s">
        <v>1313</v>
      </c>
      <c r="W103" s="5">
        <v>2016</v>
      </c>
      <c r="X103" s="5">
        <v>0</v>
      </c>
      <c r="Y103" s="57" t="s">
        <v>1608</v>
      </c>
      <c r="Z103" s="57" t="s">
        <v>1609</v>
      </c>
      <c r="AA103" s="57" t="s">
        <v>1610</v>
      </c>
      <c r="AB103" s="57"/>
      <c r="AC103" s="280">
        <v>11194</v>
      </c>
      <c r="AD103" s="280">
        <v>100125</v>
      </c>
      <c r="AE103" s="280">
        <v>440338</v>
      </c>
      <c r="AF103" s="280">
        <v>2609685</v>
      </c>
      <c r="AG103" s="283">
        <v>5338</v>
      </c>
      <c r="AH103" s="265">
        <v>21113</v>
      </c>
      <c r="AI103" s="283">
        <v>42548</v>
      </c>
      <c r="AJ103" s="280">
        <v>223781</v>
      </c>
      <c r="AK103" s="265">
        <v>856338</v>
      </c>
      <c r="AL103" s="280">
        <v>1967408</v>
      </c>
      <c r="AN103" s="225">
        <v>0.11180024968789014</v>
      </c>
      <c r="AO103" s="225">
        <v>0.025421380848348316</v>
      </c>
      <c r="AP103" s="225">
        <v>0.03836669942924146</v>
      </c>
      <c r="AQ103" s="225">
        <v>0.12545830591332144</v>
      </c>
      <c r="AR103" s="223">
        <v>0.4962160383566795</v>
      </c>
      <c r="AS103" s="225">
        <v>0.023853678373052224</v>
      </c>
      <c r="AT103" s="223">
        <v>0.024654984363650802</v>
      </c>
      <c r="AU103" s="225">
        <v>0.02162642420890837</v>
      </c>
    </row>
    <row r="104" spans="1:47" ht="12.75" customHeight="1">
      <c r="A104" s="164"/>
      <c r="B104" s="76" t="s">
        <v>701</v>
      </c>
      <c r="C104" s="18"/>
      <c r="D104" s="79" t="s">
        <v>354</v>
      </c>
      <c r="E104" s="57"/>
      <c r="F104" s="57">
        <v>1</v>
      </c>
      <c r="G104" s="57" t="s">
        <v>701</v>
      </c>
      <c r="H104" s="35">
        <v>4</v>
      </c>
      <c r="I104" s="57" t="s">
        <v>1213</v>
      </c>
      <c r="J104" s="57" t="s">
        <v>841</v>
      </c>
      <c r="K104" s="57" t="s">
        <v>772</v>
      </c>
      <c r="L104" s="138" t="s">
        <v>2077</v>
      </c>
      <c r="M104" s="95" t="s">
        <v>2077</v>
      </c>
      <c r="N104" s="39" t="s">
        <v>2077</v>
      </c>
      <c r="O104" s="16" t="s">
        <v>355</v>
      </c>
      <c r="P104" s="75" t="s">
        <v>352</v>
      </c>
      <c r="Q104" s="95"/>
      <c r="S104" s="38"/>
      <c r="T104" s="38"/>
      <c r="U104" s="57"/>
      <c r="V104" s="35" t="s">
        <v>998</v>
      </c>
      <c r="Y104" s="57"/>
      <c r="Z104" s="57"/>
      <c r="AA104" s="57"/>
      <c r="AB104" s="57"/>
      <c r="AN104" s="225"/>
      <c r="AO104" s="225"/>
      <c r="AP104" s="225"/>
      <c r="AQ104" s="225"/>
      <c r="AS104" s="225"/>
      <c r="AU104" s="225"/>
    </row>
    <row r="105" spans="1:47" ht="12.75" customHeight="1">
      <c r="A105" s="164"/>
      <c r="B105" s="76" t="s">
        <v>1666</v>
      </c>
      <c r="C105" s="18"/>
      <c r="D105" s="79" t="s">
        <v>1667</v>
      </c>
      <c r="E105" s="57"/>
      <c r="F105" s="57">
        <v>1</v>
      </c>
      <c r="G105" s="57" t="s">
        <v>779</v>
      </c>
      <c r="H105" s="35">
        <v>4</v>
      </c>
      <c r="I105" s="57" t="s">
        <v>1213</v>
      </c>
      <c r="J105" s="57" t="s">
        <v>777</v>
      </c>
      <c r="K105" s="57" t="s">
        <v>1250</v>
      </c>
      <c r="L105" s="24">
        <v>156</v>
      </c>
      <c r="M105" s="72">
        <v>3.5</v>
      </c>
      <c r="N105" s="15">
        <v>5000</v>
      </c>
      <c r="O105" s="16" t="s">
        <v>1668</v>
      </c>
      <c r="P105" s="75"/>
      <c r="Q105" s="16" t="s">
        <v>1201</v>
      </c>
      <c r="S105" s="57" t="s">
        <v>1378</v>
      </c>
      <c r="T105" s="57" t="s">
        <v>1379</v>
      </c>
      <c r="V105" s="35" t="s">
        <v>998</v>
      </c>
      <c r="Y105" s="57" t="s">
        <v>1669</v>
      </c>
      <c r="AA105" s="5">
        <v>4.5</v>
      </c>
      <c r="AN105" s="225"/>
      <c r="AO105" s="225"/>
      <c r="AP105" s="225"/>
      <c r="AQ105" s="225"/>
      <c r="AS105" s="225"/>
      <c r="AU105" s="225"/>
    </row>
    <row r="106" spans="1:47" ht="12.75" customHeight="1">
      <c r="A106" s="164"/>
      <c r="B106" s="76" t="s">
        <v>701</v>
      </c>
      <c r="C106" s="18"/>
      <c r="D106" s="79" t="s">
        <v>1612</v>
      </c>
      <c r="E106" s="57"/>
      <c r="F106" s="57">
        <v>1</v>
      </c>
      <c r="G106" s="57" t="s">
        <v>330</v>
      </c>
      <c r="H106" s="51">
        <v>5</v>
      </c>
      <c r="I106" s="57" t="s">
        <v>1205</v>
      </c>
      <c r="J106" s="57" t="s">
        <v>348</v>
      </c>
      <c r="K106" s="35" t="s">
        <v>1925</v>
      </c>
      <c r="L106" s="138" t="s">
        <v>2077</v>
      </c>
      <c r="M106" s="95" t="s">
        <v>2077</v>
      </c>
      <c r="N106" s="39" t="s">
        <v>2077</v>
      </c>
      <c r="O106" s="16" t="s">
        <v>348</v>
      </c>
      <c r="P106" s="75"/>
      <c r="Q106" s="16" t="s">
        <v>1201</v>
      </c>
      <c r="S106" s="57" t="s">
        <v>350</v>
      </c>
      <c r="T106" s="57" t="s">
        <v>351</v>
      </c>
      <c r="U106" s="57" t="s">
        <v>349</v>
      </c>
      <c r="V106" s="35" t="s">
        <v>998</v>
      </c>
      <c r="Y106" s="57"/>
      <c r="Z106" s="57"/>
      <c r="AA106" s="57"/>
      <c r="AB106" s="57"/>
      <c r="AN106" s="225"/>
      <c r="AO106" s="225"/>
      <c r="AP106" s="225"/>
      <c r="AQ106" s="225"/>
      <c r="AS106" s="225"/>
      <c r="AU106" s="225"/>
    </row>
    <row r="107" spans="1:47" ht="12.75" customHeight="1">
      <c r="A107" s="164"/>
      <c r="B107" s="76" t="s">
        <v>701</v>
      </c>
      <c r="C107" s="18"/>
      <c r="D107" s="79" t="s">
        <v>1613</v>
      </c>
      <c r="E107" s="57"/>
      <c r="F107" s="57">
        <v>1</v>
      </c>
      <c r="G107" s="57" t="s">
        <v>330</v>
      </c>
      <c r="H107" s="51">
        <v>5</v>
      </c>
      <c r="I107" s="57" t="s">
        <v>1205</v>
      </c>
      <c r="J107" s="57" t="s">
        <v>841</v>
      </c>
      <c r="K107" s="57" t="s">
        <v>772</v>
      </c>
      <c r="L107" s="138" t="s">
        <v>2077</v>
      </c>
      <c r="M107" s="95" t="s">
        <v>2077</v>
      </c>
      <c r="N107" s="39" t="s">
        <v>2077</v>
      </c>
      <c r="O107" s="16" t="s">
        <v>348</v>
      </c>
      <c r="P107" s="75" t="s">
        <v>352</v>
      </c>
      <c r="Q107" s="22" t="s">
        <v>1201</v>
      </c>
      <c r="S107" s="57" t="s">
        <v>350</v>
      </c>
      <c r="T107" s="57" t="s">
        <v>351</v>
      </c>
      <c r="U107" s="57"/>
      <c r="V107" s="35" t="s">
        <v>998</v>
      </c>
      <c r="Y107" s="57"/>
      <c r="Z107" s="57"/>
      <c r="AA107" s="57"/>
      <c r="AB107" s="57"/>
      <c r="AN107" s="225"/>
      <c r="AO107" s="225"/>
      <c r="AP107" s="225"/>
      <c r="AQ107" s="225"/>
      <c r="AS107" s="225"/>
      <c r="AU107" s="225"/>
    </row>
    <row r="108" spans="1:47" ht="12.75" customHeight="1">
      <c r="A108" s="164"/>
      <c r="B108" s="76" t="s">
        <v>701</v>
      </c>
      <c r="C108" s="18"/>
      <c r="D108" s="79" t="s">
        <v>1614</v>
      </c>
      <c r="E108" s="57"/>
      <c r="F108" s="57">
        <v>1</v>
      </c>
      <c r="G108" s="57" t="s">
        <v>330</v>
      </c>
      <c r="H108" s="51">
        <v>5</v>
      </c>
      <c r="I108" s="57" t="s">
        <v>1205</v>
      </c>
      <c r="J108" s="57" t="s">
        <v>841</v>
      </c>
      <c r="K108" s="57" t="s">
        <v>772</v>
      </c>
      <c r="L108" s="138" t="s">
        <v>2077</v>
      </c>
      <c r="M108" s="95" t="s">
        <v>2077</v>
      </c>
      <c r="N108" s="39" t="s">
        <v>2077</v>
      </c>
      <c r="O108" s="16" t="s">
        <v>348</v>
      </c>
      <c r="P108" s="75" t="s">
        <v>352</v>
      </c>
      <c r="Q108" s="16" t="s">
        <v>1201</v>
      </c>
      <c r="S108" s="57" t="s">
        <v>350</v>
      </c>
      <c r="T108" s="57" t="s">
        <v>351</v>
      </c>
      <c r="U108" s="57"/>
      <c r="V108" s="35" t="s">
        <v>998</v>
      </c>
      <c r="Y108" s="57"/>
      <c r="Z108" s="57"/>
      <c r="AA108" s="57"/>
      <c r="AB108" s="57"/>
      <c r="AN108" s="225"/>
      <c r="AO108" s="225"/>
      <c r="AP108" s="225"/>
      <c r="AQ108" s="225"/>
      <c r="AS108" s="225"/>
      <c r="AU108" s="225"/>
    </row>
    <row r="109" spans="1:47" ht="12.75" customHeight="1">
      <c r="A109" s="164"/>
      <c r="B109" s="76" t="s">
        <v>701</v>
      </c>
      <c r="C109" s="18"/>
      <c r="D109" s="79" t="s">
        <v>353</v>
      </c>
      <c r="E109" s="57"/>
      <c r="F109" s="57">
        <v>1</v>
      </c>
      <c r="G109" s="57" t="s">
        <v>330</v>
      </c>
      <c r="H109" s="51">
        <v>5</v>
      </c>
      <c r="I109" s="57" t="s">
        <v>1205</v>
      </c>
      <c r="J109" s="57" t="s">
        <v>841</v>
      </c>
      <c r="K109" s="57" t="s">
        <v>772</v>
      </c>
      <c r="L109" s="138" t="s">
        <v>2077</v>
      </c>
      <c r="M109" s="95" t="s">
        <v>2077</v>
      </c>
      <c r="N109" s="39" t="s">
        <v>2077</v>
      </c>
      <c r="O109" s="16" t="s">
        <v>348</v>
      </c>
      <c r="P109" s="75" t="s">
        <v>352</v>
      </c>
      <c r="Q109" s="16"/>
      <c r="S109" s="57" t="s">
        <v>350</v>
      </c>
      <c r="T109" s="57" t="s">
        <v>351</v>
      </c>
      <c r="U109" s="57"/>
      <c r="V109" s="35" t="s">
        <v>998</v>
      </c>
      <c r="Y109" s="57"/>
      <c r="Z109" s="57"/>
      <c r="AA109" s="57"/>
      <c r="AB109" s="57"/>
      <c r="AN109" s="225"/>
      <c r="AO109" s="225"/>
      <c r="AP109" s="225"/>
      <c r="AQ109" s="225"/>
      <c r="AS109" s="225"/>
      <c r="AU109" s="225"/>
    </row>
    <row r="110" spans="1:47" ht="12.75" customHeight="1">
      <c r="A110" s="164"/>
      <c r="B110" s="76" t="s">
        <v>701</v>
      </c>
      <c r="C110" s="18"/>
      <c r="D110" s="79" t="s">
        <v>1615</v>
      </c>
      <c r="E110" s="57"/>
      <c r="F110" s="57">
        <v>1</v>
      </c>
      <c r="G110" s="57" t="s">
        <v>701</v>
      </c>
      <c r="H110" s="51">
        <v>5</v>
      </c>
      <c r="I110" s="57" t="s">
        <v>1205</v>
      </c>
      <c r="J110" s="57" t="s">
        <v>841</v>
      </c>
      <c r="K110" s="57" t="s">
        <v>772</v>
      </c>
      <c r="L110" s="138" t="s">
        <v>2077</v>
      </c>
      <c r="M110" s="95" t="s">
        <v>2077</v>
      </c>
      <c r="N110" s="39" t="s">
        <v>2077</v>
      </c>
      <c r="O110" s="16" t="s">
        <v>841</v>
      </c>
      <c r="P110" s="75" t="s">
        <v>352</v>
      </c>
      <c r="Q110" s="16" t="s">
        <v>1201</v>
      </c>
      <c r="S110" s="38"/>
      <c r="T110" s="38"/>
      <c r="U110" s="57"/>
      <c r="V110" s="35" t="s">
        <v>998</v>
      </c>
      <c r="Y110" s="57"/>
      <c r="Z110" s="57"/>
      <c r="AA110" s="57"/>
      <c r="AB110" s="57"/>
      <c r="AN110" s="225"/>
      <c r="AO110" s="225"/>
      <c r="AP110" s="225"/>
      <c r="AQ110" s="225"/>
      <c r="AS110" s="225"/>
      <c r="AU110" s="225"/>
    </row>
    <row r="111" spans="1:47" ht="12.75" customHeight="1">
      <c r="A111" s="164"/>
      <c r="B111" s="76" t="s">
        <v>701</v>
      </c>
      <c r="C111" s="18"/>
      <c r="D111" s="79" t="s">
        <v>356</v>
      </c>
      <c r="E111" s="57"/>
      <c r="F111" s="57">
        <v>1</v>
      </c>
      <c r="G111" s="57" t="s">
        <v>701</v>
      </c>
      <c r="H111" s="51">
        <v>5</v>
      </c>
      <c r="I111" s="57" t="s">
        <v>1205</v>
      </c>
      <c r="J111" s="57" t="s">
        <v>841</v>
      </c>
      <c r="K111" s="57" t="s">
        <v>1236</v>
      </c>
      <c r="L111" s="138" t="s">
        <v>2077</v>
      </c>
      <c r="M111" s="72">
        <v>5</v>
      </c>
      <c r="N111" s="39" t="s">
        <v>2077</v>
      </c>
      <c r="O111" s="16" t="s">
        <v>841</v>
      </c>
      <c r="P111" s="75"/>
      <c r="Q111" s="16" t="s">
        <v>1201</v>
      </c>
      <c r="S111" s="57" t="s">
        <v>1361</v>
      </c>
      <c r="T111" s="57" t="s">
        <v>841</v>
      </c>
      <c r="U111" s="57"/>
      <c r="V111" s="35" t="s">
        <v>998</v>
      </c>
      <c r="Y111" s="57"/>
      <c r="Z111" s="57"/>
      <c r="AA111" s="57"/>
      <c r="AB111" s="57"/>
      <c r="AN111" s="225"/>
      <c r="AO111" s="225"/>
      <c r="AP111" s="225"/>
      <c r="AQ111" s="225"/>
      <c r="AS111" s="225"/>
      <c r="AU111" s="225"/>
    </row>
    <row r="112" spans="1:47" ht="12.75" customHeight="1">
      <c r="A112" s="164"/>
      <c r="B112" s="17" t="s">
        <v>701</v>
      </c>
      <c r="C112" s="18"/>
      <c r="D112" s="149" t="s">
        <v>849</v>
      </c>
      <c r="F112" s="57">
        <v>1</v>
      </c>
      <c r="G112" s="5" t="s">
        <v>701</v>
      </c>
      <c r="H112" s="35">
        <v>1</v>
      </c>
      <c r="I112" s="57" t="s">
        <v>1205</v>
      </c>
      <c r="J112" s="5" t="s">
        <v>846</v>
      </c>
      <c r="K112" s="5" t="s">
        <v>1250</v>
      </c>
      <c r="L112" s="24" t="s">
        <v>2077</v>
      </c>
      <c r="M112" s="72">
        <v>37</v>
      </c>
      <c r="N112" s="15">
        <v>147000</v>
      </c>
      <c r="O112" s="16" t="s">
        <v>846</v>
      </c>
      <c r="P112" s="75" t="s">
        <v>1623</v>
      </c>
      <c r="Q112" s="16" t="s">
        <v>1624</v>
      </c>
      <c r="S112" s="57" t="s">
        <v>1360</v>
      </c>
      <c r="T112" s="57" t="s">
        <v>2053</v>
      </c>
      <c r="U112" s="57" t="s">
        <v>1625</v>
      </c>
      <c r="V112" s="35" t="s">
        <v>998</v>
      </c>
      <c r="AN112" s="225"/>
      <c r="AO112" s="225"/>
      <c r="AP112" s="225"/>
      <c r="AQ112" s="225"/>
      <c r="AS112" s="225"/>
      <c r="AU112" s="225"/>
    </row>
    <row r="113" spans="1:47" ht="12.75" customHeight="1">
      <c r="A113" s="164"/>
      <c r="B113" s="17" t="s">
        <v>701</v>
      </c>
      <c r="C113" s="18"/>
      <c r="D113" s="119" t="s">
        <v>842</v>
      </c>
      <c r="F113" s="57">
        <v>1</v>
      </c>
      <c r="G113" s="5" t="s">
        <v>701</v>
      </c>
      <c r="H113" s="51">
        <v>5</v>
      </c>
      <c r="I113" s="57" t="s">
        <v>1205</v>
      </c>
      <c r="J113" s="5" t="s">
        <v>846</v>
      </c>
      <c r="K113" s="5" t="s">
        <v>1250</v>
      </c>
      <c r="L113" s="24">
        <v>24.4</v>
      </c>
      <c r="M113" s="72">
        <v>0.61</v>
      </c>
      <c r="N113" s="15">
        <v>7500</v>
      </c>
      <c r="O113" s="16" t="s">
        <v>846</v>
      </c>
      <c r="P113" s="75"/>
      <c r="Q113" s="16" t="s">
        <v>1629</v>
      </c>
      <c r="S113" s="57" t="s">
        <v>1360</v>
      </c>
      <c r="T113" s="57" t="s">
        <v>2053</v>
      </c>
      <c r="U113" s="57" t="s">
        <v>1625</v>
      </c>
      <c r="V113" s="35" t="s">
        <v>998</v>
      </c>
      <c r="AN113" s="225"/>
      <c r="AO113" s="225"/>
      <c r="AP113" s="225"/>
      <c r="AQ113" s="225"/>
      <c r="AS113" s="225"/>
      <c r="AU113" s="225"/>
    </row>
    <row r="114" spans="1:47" ht="12.75" customHeight="1">
      <c r="A114" s="164"/>
      <c r="B114" s="17" t="s">
        <v>701</v>
      </c>
      <c r="C114" s="18"/>
      <c r="D114" s="79" t="s">
        <v>1630</v>
      </c>
      <c r="E114" s="57"/>
      <c r="F114" s="57">
        <v>1</v>
      </c>
      <c r="G114" s="5" t="s">
        <v>701</v>
      </c>
      <c r="H114" s="51">
        <v>5</v>
      </c>
      <c r="I114" s="57" t="s">
        <v>1205</v>
      </c>
      <c r="J114" s="5" t="s">
        <v>846</v>
      </c>
      <c r="K114" s="5" t="s">
        <v>1250</v>
      </c>
      <c r="L114" s="24">
        <v>71.6</v>
      </c>
      <c r="M114" s="72">
        <v>1.79</v>
      </c>
      <c r="N114" s="15">
        <v>6200</v>
      </c>
      <c r="O114" s="16" t="s">
        <v>846</v>
      </c>
      <c r="P114" s="75"/>
      <c r="Q114" s="16" t="s">
        <v>1631</v>
      </c>
      <c r="S114" s="57" t="s">
        <v>1360</v>
      </c>
      <c r="T114" s="57" t="s">
        <v>2053</v>
      </c>
      <c r="U114" s="57" t="s">
        <v>1625</v>
      </c>
      <c r="V114" s="35" t="s">
        <v>998</v>
      </c>
      <c r="AN114" s="225"/>
      <c r="AO114" s="225"/>
      <c r="AP114" s="225"/>
      <c r="AQ114" s="225"/>
      <c r="AS114" s="225"/>
      <c r="AU114" s="225"/>
    </row>
    <row r="115" spans="1:47" ht="12.75" customHeight="1">
      <c r="A115" s="164"/>
      <c r="B115" s="17" t="s">
        <v>701</v>
      </c>
      <c r="C115" s="18"/>
      <c r="D115" s="79" t="s">
        <v>1632</v>
      </c>
      <c r="E115" s="57"/>
      <c r="F115" s="57">
        <v>1</v>
      </c>
      <c r="G115" s="5" t="s">
        <v>701</v>
      </c>
      <c r="H115" s="51">
        <v>5</v>
      </c>
      <c r="I115" s="57" t="s">
        <v>1205</v>
      </c>
      <c r="J115" s="5" t="s">
        <v>846</v>
      </c>
      <c r="K115" s="5" t="s">
        <v>1250</v>
      </c>
      <c r="L115" s="24">
        <v>24.4</v>
      </c>
      <c r="M115" s="72">
        <v>0.61</v>
      </c>
      <c r="N115" s="15">
        <v>3200</v>
      </c>
      <c r="O115" s="16" t="s">
        <v>846</v>
      </c>
      <c r="P115" s="75"/>
      <c r="Q115" s="16" t="s">
        <v>1633</v>
      </c>
      <c r="S115" s="57" t="s">
        <v>1360</v>
      </c>
      <c r="T115" s="57" t="s">
        <v>2053</v>
      </c>
      <c r="U115" s="57" t="s">
        <v>1625</v>
      </c>
      <c r="V115" s="35" t="s">
        <v>998</v>
      </c>
      <c r="AN115" s="225"/>
      <c r="AO115" s="225"/>
      <c r="AP115" s="225"/>
      <c r="AQ115" s="225"/>
      <c r="AS115" s="225"/>
      <c r="AU115" s="225"/>
    </row>
    <row r="116" spans="1:47" ht="12.75" customHeight="1">
      <c r="A116" s="164"/>
      <c r="B116" s="17" t="s">
        <v>701</v>
      </c>
      <c r="C116" s="18"/>
      <c r="D116" s="79" t="s">
        <v>1634</v>
      </c>
      <c r="E116" s="57"/>
      <c r="F116" s="57">
        <v>1</v>
      </c>
      <c r="G116" s="5" t="s">
        <v>701</v>
      </c>
      <c r="H116" s="51">
        <v>5</v>
      </c>
      <c r="I116" s="57" t="s">
        <v>1205</v>
      </c>
      <c r="J116" s="5" t="s">
        <v>846</v>
      </c>
      <c r="K116" s="5" t="s">
        <v>1250</v>
      </c>
      <c r="L116" s="24">
        <v>42.8</v>
      </c>
      <c r="M116" s="72">
        <v>1.07</v>
      </c>
      <c r="N116" s="15">
        <v>8000</v>
      </c>
      <c r="O116" s="16" t="s">
        <v>846</v>
      </c>
      <c r="P116" s="75"/>
      <c r="Q116" s="16" t="s">
        <v>1635</v>
      </c>
      <c r="S116" s="57" t="s">
        <v>1360</v>
      </c>
      <c r="T116" s="57" t="s">
        <v>2053</v>
      </c>
      <c r="U116" s="57" t="s">
        <v>1625</v>
      </c>
      <c r="V116" s="35" t="s">
        <v>998</v>
      </c>
      <c r="AN116" s="225"/>
      <c r="AO116" s="225"/>
      <c r="AP116" s="225"/>
      <c r="AQ116" s="225"/>
      <c r="AS116" s="225"/>
      <c r="AU116" s="225"/>
    </row>
    <row r="117" spans="1:47" ht="12.75" customHeight="1">
      <c r="A117" s="164"/>
      <c r="B117" s="17" t="s">
        <v>701</v>
      </c>
      <c r="C117" s="18"/>
      <c r="D117" s="79" t="s">
        <v>1636</v>
      </c>
      <c r="E117" s="57"/>
      <c r="F117" s="57">
        <v>1</v>
      </c>
      <c r="G117" s="5" t="s">
        <v>701</v>
      </c>
      <c r="H117" s="51">
        <v>5</v>
      </c>
      <c r="I117" s="57" t="s">
        <v>1205</v>
      </c>
      <c r="J117" s="5" t="s">
        <v>846</v>
      </c>
      <c r="K117" s="5" t="s">
        <v>1250</v>
      </c>
      <c r="L117" s="24">
        <v>94.8</v>
      </c>
      <c r="M117" s="72">
        <v>2.37</v>
      </c>
      <c r="N117" s="15">
        <v>7300</v>
      </c>
      <c r="O117" s="16" t="s">
        <v>846</v>
      </c>
      <c r="P117" s="75"/>
      <c r="Q117" s="16" t="s">
        <v>1637</v>
      </c>
      <c r="S117" s="57" t="s">
        <v>1360</v>
      </c>
      <c r="T117" s="57" t="s">
        <v>2053</v>
      </c>
      <c r="U117" s="57" t="s">
        <v>1625</v>
      </c>
      <c r="V117" s="35" t="s">
        <v>998</v>
      </c>
      <c r="AN117" s="225"/>
      <c r="AO117" s="225"/>
      <c r="AP117" s="225"/>
      <c r="AQ117" s="225"/>
      <c r="AS117" s="225"/>
      <c r="AU117" s="225"/>
    </row>
    <row r="118" spans="1:47" ht="12.75" customHeight="1">
      <c r="A118" s="164"/>
      <c r="B118" s="17" t="s">
        <v>701</v>
      </c>
      <c r="C118" s="18"/>
      <c r="D118" s="79" t="s">
        <v>1638</v>
      </c>
      <c r="E118" s="57"/>
      <c r="F118" s="57">
        <v>1</v>
      </c>
      <c r="G118" s="5" t="s">
        <v>701</v>
      </c>
      <c r="H118" s="51">
        <v>5</v>
      </c>
      <c r="I118" s="57" t="s">
        <v>1205</v>
      </c>
      <c r="J118" s="5" t="s">
        <v>846</v>
      </c>
      <c r="K118" s="5" t="s">
        <v>1250</v>
      </c>
      <c r="L118" s="24">
        <v>62</v>
      </c>
      <c r="M118" s="72">
        <v>1.55</v>
      </c>
      <c r="N118" s="15">
        <v>13700</v>
      </c>
      <c r="O118" s="16" t="s">
        <v>846</v>
      </c>
      <c r="P118" s="75"/>
      <c r="Q118" s="16" t="s">
        <v>1639</v>
      </c>
      <c r="S118" s="57" t="s">
        <v>1360</v>
      </c>
      <c r="T118" s="57" t="s">
        <v>2053</v>
      </c>
      <c r="U118" s="57" t="s">
        <v>1625</v>
      </c>
      <c r="V118" s="35" t="s">
        <v>998</v>
      </c>
      <c r="AN118" s="225"/>
      <c r="AO118" s="225"/>
      <c r="AP118" s="225"/>
      <c r="AQ118" s="225"/>
      <c r="AS118" s="225"/>
      <c r="AU118" s="225"/>
    </row>
    <row r="119" spans="1:47" ht="12.75" customHeight="1">
      <c r="A119" s="164"/>
      <c r="B119" s="17" t="s">
        <v>701</v>
      </c>
      <c r="C119" s="18"/>
      <c r="D119" s="79" t="s">
        <v>1640</v>
      </c>
      <c r="E119" s="57"/>
      <c r="F119" s="57">
        <v>1</v>
      </c>
      <c r="G119" s="5" t="s">
        <v>701</v>
      </c>
      <c r="H119" s="51">
        <v>5</v>
      </c>
      <c r="I119" s="57" t="s">
        <v>1205</v>
      </c>
      <c r="J119" s="5" t="s">
        <v>846</v>
      </c>
      <c r="K119" s="5" t="s">
        <v>1250</v>
      </c>
      <c r="L119" s="24">
        <v>55.6</v>
      </c>
      <c r="M119" s="72">
        <v>1.39</v>
      </c>
      <c r="N119" s="15">
        <v>2000</v>
      </c>
      <c r="O119" s="16" t="s">
        <v>846</v>
      </c>
      <c r="P119" s="75"/>
      <c r="Q119" s="16" t="s">
        <v>1641</v>
      </c>
      <c r="S119" s="57" t="s">
        <v>1360</v>
      </c>
      <c r="T119" s="57" t="s">
        <v>2053</v>
      </c>
      <c r="U119" s="57" t="s">
        <v>1625</v>
      </c>
      <c r="V119" s="35" t="s">
        <v>998</v>
      </c>
      <c r="AN119" s="225"/>
      <c r="AO119" s="225"/>
      <c r="AP119" s="225"/>
      <c r="AQ119" s="225"/>
      <c r="AS119" s="225"/>
      <c r="AU119" s="225"/>
    </row>
    <row r="120" spans="1:47" ht="12.75" customHeight="1">
      <c r="A120" s="164"/>
      <c r="B120" s="17" t="s">
        <v>701</v>
      </c>
      <c r="C120" s="18"/>
      <c r="D120" s="119" t="s">
        <v>843</v>
      </c>
      <c r="F120" s="57">
        <v>1</v>
      </c>
      <c r="G120" s="5" t="s">
        <v>701</v>
      </c>
      <c r="H120" s="51">
        <v>5</v>
      </c>
      <c r="I120" s="57" t="s">
        <v>1205</v>
      </c>
      <c r="J120" s="5" t="s">
        <v>846</v>
      </c>
      <c r="K120" s="5" t="s">
        <v>1250</v>
      </c>
      <c r="L120" s="24">
        <v>52.8</v>
      </c>
      <c r="M120" s="72">
        <v>1.32</v>
      </c>
      <c r="N120" s="15">
        <v>18000</v>
      </c>
      <c r="O120" s="16" t="s">
        <v>846</v>
      </c>
      <c r="P120" s="75" t="s">
        <v>357</v>
      </c>
      <c r="Q120" s="16" t="s">
        <v>1642</v>
      </c>
      <c r="S120" s="57" t="s">
        <v>1360</v>
      </c>
      <c r="T120" s="57" t="s">
        <v>2053</v>
      </c>
      <c r="U120" s="57" t="s">
        <v>1625</v>
      </c>
      <c r="V120" s="35" t="s">
        <v>998</v>
      </c>
      <c r="AN120" s="225"/>
      <c r="AO120" s="225"/>
      <c r="AP120" s="225"/>
      <c r="AQ120" s="225"/>
      <c r="AS120" s="225"/>
      <c r="AU120" s="225"/>
    </row>
    <row r="121" spans="1:47" ht="12.75" customHeight="1">
      <c r="A121" s="164"/>
      <c r="B121" s="17" t="s">
        <v>701</v>
      </c>
      <c r="C121" s="18"/>
      <c r="D121" s="119" t="s">
        <v>844</v>
      </c>
      <c r="F121" s="57">
        <v>1</v>
      </c>
      <c r="G121" s="5" t="s">
        <v>701</v>
      </c>
      <c r="H121" s="51">
        <v>5</v>
      </c>
      <c r="I121" s="57" t="s">
        <v>1205</v>
      </c>
      <c r="J121" s="5" t="s">
        <v>846</v>
      </c>
      <c r="K121" s="5" t="s">
        <v>1250</v>
      </c>
      <c r="L121" s="24">
        <v>125.2</v>
      </c>
      <c r="M121" s="72">
        <v>3.13</v>
      </c>
      <c r="N121" s="15">
        <v>8400</v>
      </c>
      <c r="O121" s="16" t="s">
        <v>846</v>
      </c>
      <c r="P121" s="75"/>
      <c r="Q121" s="16" t="s">
        <v>1643</v>
      </c>
      <c r="S121" s="57" t="s">
        <v>1360</v>
      </c>
      <c r="T121" s="57" t="s">
        <v>2053</v>
      </c>
      <c r="U121" s="57" t="s">
        <v>1625</v>
      </c>
      <c r="V121" s="35" t="s">
        <v>998</v>
      </c>
      <c r="AN121" s="225"/>
      <c r="AO121" s="225"/>
      <c r="AP121" s="225"/>
      <c r="AQ121" s="225"/>
      <c r="AS121" s="225"/>
      <c r="AU121" s="225"/>
    </row>
    <row r="122" spans="1:47" ht="12.75" customHeight="1">
      <c r="A122" s="164"/>
      <c r="B122" s="76" t="s">
        <v>701</v>
      </c>
      <c r="C122" s="18"/>
      <c r="D122" s="79" t="s">
        <v>1644</v>
      </c>
      <c r="E122" s="57"/>
      <c r="F122" s="57">
        <v>1</v>
      </c>
      <c r="G122" s="57" t="s">
        <v>701</v>
      </c>
      <c r="H122" s="51">
        <v>5</v>
      </c>
      <c r="I122" s="57" t="s">
        <v>1205</v>
      </c>
      <c r="J122" s="57" t="s">
        <v>846</v>
      </c>
      <c r="K122" s="57" t="s">
        <v>1250</v>
      </c>
      <c r="L122" s="24">
        <v>43.2</v>
      </c>
      <c r="M122" s="72">
        <v>1.08</v>
      </c>
      <c r="N122" s="15">
        <v>5600</v>
      </c>
      <c r="O122" s="16" t="s">
        <v>846</v>
      </c>
      <c r="P122" s="75"/>
      <c r="Q122" s="16" t="s">
        <v>1645</v>
      </c>
      <c r="S122" s="57" t="s">
        <v>1360</v>
      </c>
      <c r="T122" s="57" t="s">
        <v>2053</v>
      </c>
      <c r="U122" s="57" t="s">
        <v>1625</v>
      </c>
      <c r="V122" s="35" t="s">
        <v>998</v>
      </c>
      <c r="AN122" s="225"/>
      <c r="AO122" s="225"/>
      <c r="AP122" s="225"/>
      <c r="AQ122" s="225"/>
      <c r="AS122" s="225"/>
      <c r="AU122" s="225"/>
    </row>
    <row r="123" spans="1:47" ht="12.75" customHeight="1">
      <c r="A123" s="164"/>
      <c r="B123" s="76" t="s">
        <v>701</v>
      </c>
      <c r="C123" s="18"/>
      <c r="D123" s="79" t="s">
        <v>1646</v>
      </c>
      <c r="E123" s="57"/>
      <c r="F123" s="57">
        <v>1</v>
      </c>
      <c r="G123" s="57" t="s">
        <v>701</v>
      </c>
      <c r="H123" s="51">
        <v>5</v>
      </c>
      <c r="I123" s="57" t="s">
        <v>1205</v>
      </c>
      <c r="J123" s="57" t="s">
        <v>846</v>
      </c>
      <c r="K123" s="57" t="s">
        <v>1250</v>
      </c>
      <c r="L123" s="24">
        <v>78.8</v>
      </c>
      <c r="M123" s="72">
        <v>1.97</v>
      </c>
      <c r="N123" s="15">
        <v>4900</v>
      </c>
      <c r="O123" s="16" t="s">
        <v>846</v>
      </c>
      <c r="P123" s="75"/>
      <c r="Q123" s="16" t="s">
        <v>1647</v>
      </c>
      <c r="S123" s="57" t="s">
        <v>1360</v>
      </c>
      <c r="T123" s="57" t="s">
        <v>2053</v>
      </c>
      <c r="U123" s="57" t="s">
        <v>1625</v>
      </c>
      <c r="V123" s="35" t="s">
        <v>998</v>
      </c>
      <c r="AN123" s="225"/>
      <c r="AO123" s="225"/>
      <c r="AP123" s="225"/>
      <c r="AQ123" s="225"/>
      <c r="AS123" s="225"/>
      <c r="AU123" s="225"/>
    </row>
    <row r="124" spans="1:47" ht="12.75" customHeight="1">
      <c r="A124" s="164"/>
      <c r="B124" s="76" t="s">
        <v>701</v>
      </c>
      <c r="C124" s="18"/>
      <c r="D124" s="79" t="s">
        <v>1648</v>
      </c>
      <c r="E124" s="57"/>
      <c r="F124" s="57">
        <v>1</v>
      </c>
      <c r="G124" s="57" t="s">
        <v>701</v>
      </c>
      <c r="H124" s="51">
        <v>5</v>
      </c>
      <c r="I124" s="57" t="s">
        <v>1205</v>
      </c>
      <c r="J124" s="57" t="s">
        <v>846</v>
      </c>
      <c r="K124" s="57" t="s">
        <v>1250</v>
      </c>
      <c r="L124" s="24">
        <v>60.8</v>
      </c>
      <c r="M124" s="72">
        <v>1.52</v>
      </c>
      <c r="N124" s="15">
        <v>6900</v>
      </c>
      <c r="O124" s="16" t="s">
        <v>846</v>
      </c>
      <c r="P124" s="75"/>
      <c r="Q124" s="16" t="s">
        <v>1649</v>
      </c>
      <c r="S124" s="57" t="s">
        <v>1360</v>
      </c>
      <c r="T124" s="57" t="s">
        <v>2053</v>
      </c>
      <c r="U124" s="57" t="s">
        <v>1625</v>
      </c>
      <c r="V124" s="35" t="s">
        <v>998</v>
      </c>
      <c r="AN124" s="225"/>
      <c r="AO124" s="225"/>
      <c r="AP124" s="225"/>
      <c r="AQ124" s="225"/>
      <c r="AS124" s="225"/>
      <c r="AU124" s="225"/>
    </row>
    <row r="125" spans="1:47" ht="12.75" customHeight="1">
      <c r="A125" s="164"/>
      <c r="B125" s="76" t="s">
        <v>701</v>
      </c>
      <c r="C125" s="18"/>
      <c r="D125" s="79" t="s">
        <v>1650</v>
      </c>
      <c r="E125" s="57"/>
      <c r="F125" s="57">
        <v>1</v>
      </c>
      <c r="G125" s="57" t="s">
        <v>701</v>
      </c>
      <c r="H125" s="51">
        <v>5</v>
      </c>
      <c r="I125" s="57" t="s">
        <v>1205</v>
      </c>
      <c r="J125" s="57" t="s">
        <v>846</v>
      </c>
      <c r="K125" s="57" t="s">
        <v>1250</v>
      </c>
      <c r="L125" s="24">
        <v>49.6</v>
      </c>
      <c r="M125" s="72">
        <v>1.24</v>
      </c>
      <c r="N125" s="15">
        <v>4600</v>
      </c>
      <c r="O125" s="16" t="s">
        <v>846</v>
      </c>
      <c r="P125" s="75"/>
      <c r="Q125" s="16" t="s">
        <v>1651</v>
      </c>
      <c r="S125" s="57" t="s">
        <v>1360</v>
      </c>
      <c r="T125" s="57" t="s">
        <v>2053</v>
      </c>
      <c r="U125" s="57" t="s">
        <v>1625</v>
      </c>
      <c r="V125" s="35" t="s">
        <v>998</v>
      </c>
      <c r="AN125" s="225"/>
      <c r="AO125" s="225"/>
      <c r="AP125" s="225"/>
      <c r="AQ125" s="225"/>
      <c r="AS125" s="225"/>
      <c r="AU125" s="225"/>
    </row>
    <row r="126" spans="1:47" ht="12.75" customHeight="1">
      <c r="A126" s="164"/>
      <c r="B126" s="76" t="s">
        <v>701</v>
      </c>
      <c r="C126" s="18"/>
      <c r="D126" s="79" t="s">
        <v>1652</v>
      </c>
      <c r="E126" s="57"/>
      <c r="F126" s="57">
        <v>1</v>
      </c>
      <c r="G126" s="57" t="s">
        <v>701</v>
      </c>
      <c r="H126" s="51">
        <v>5</v>
      </c>
      <c r="I126" s="57" t="s">
        <v>1205</v>
      </c>
      <c r="J126" s="57" t="s">
        <v>846</v>
      </c>
      <c r="K126" s="57" t="s">
        <v>1250</v>
      </c>
      <c r="L126" s="24">
        <v>79.6</v>
      </c>
      <c r="M126" s="72">
        <v>1.99</v>
      </c>
      <c r="N126" s="15">
        <v>6600</v>
      </c>
      <c r="O126" s="16" t="s">
        <v>846</v>
      </c>
      <c r="P126" s="75"/>
      <c r="Q126" s="16" t="s">
        <v>1653</v>
      </c>
      <c r="S126" s="57" t="s">
        <v>1360</v>
      </c>
      <c r="T126" s="57" t="s">
        <v>2053</v>
      </c>
      <c r="U126" s="57" t="s">
        <v>1625</v>
      </c>
      <c r="V126" s="35" t="s">
        <v>998</v>
      </c>
      <c r="AN126" s="225"/>
      <c r="AO126" s="225"/>
      <c r="AP126" s="225"/>
      <c r="AQ126" s="225"/>
      <c r="AS126" s="225"/>
      <c r="AU126" s="225"/>
    </row>
    <row r="127" spans="1:47" ht="12.75" customHeight="1">
      <c r="A127" s="164"/>
      <c r="B127" s="76" t="s">
        <v>701</v>
      </c>
      <c r="C127" s="18"/>
      <c r="D127" s="79" t="s">
        <v>1654</v>
      </c>
      <c r="E127" s="57"/>
      <c r="F127" s="57">
        <v>1</v>
      </c>
      <c r="G127" s="57" t="s">
        <v>701</v>
      </c>
      <c r="H127" s="51">
        <v>5</v>
      </c>
      <c r="I127" s="57" t="s">
        <v>1205</v>
      </c>
      <c r="J127" s="57" t="s">
        <v>846</v>
      </c>
      <c r="K127" s="57" t="s">
        <v>1250</v>
      </c>
      <c r="L127" s="24">
        <v>32.8</v>
      </c>
      <c r="M127" s="72">
        <v>0.82</v>
      </c>
      <c r="N127" s="15">
        <v>1400</v>
      </c>
      <c r="O127" s="16" t="s">
        <v>846</v>
      </c>
      <c r="P127" s="75"/>
      <c r="Q127" s="16" t="s">
        <v>1655</v>
      </c>
      <c r="S127" s="57" t="s">
        <v>1360</v>
      </c>
      <c r="T127" s="57" t="s">
        <v>2053</v>
      </c>
      <c r="U127" s="57" t="s">
        <v>1625</v>
      </c>
      <c r="V127" s="35" t="s">
        <v>998</v>
      </c>
      <c r="AN127" s="225"/>
      <c r="AO127" s="225"/>
      <c r="AP127" s="225"/>
      <c r="AQ127" s="225"/>
      <c r="AS127" s="225"/>
      <c r="AU127" s="225"/>
    </row>
    <row r="128" spans="1:47" ht="12.75" customHeight="1">
      <c r="A128" s="164"/>
      <c r="B128" s="17" t="s">
        <v>701</v>
      </c>
      <c r="C128" s="18"/>
      <c r="D128" s="119" t="s">
        <v>845</v>
      </c>
      <c r="F128" s="57">
        <v>1</v>
      </c>
      <c r="G128" s="5" t="s">
        <v>701</v>
      </c>
      <c r="H128" s="51">
        <v>5</v>
      </c>
      <c r="I128" s="57" t="s">
        <v>1205</v>
      </c>
      <c r="J128" s="5" t="s">
        <v>846</v>
      </c>
      <c r="K128" s="5" t="s">
        <v>1250</v>
      </c>
      <c r="L128" s="24">
        <v>65.6</v>
      </c>
      <c r="M128" s="72">
        <v>1.64</v>
      </c>
      <c r="N128" s="15">
        <v>9300</v>
      </c>
      <c r="O128" s="16" t="s">
        <v>846</v>
      </c>
      <c r="P128" s="75"/>
      <c r="Q128" s="16" t="s">
        <v>1656</v>
      </c>
      <c r="S128" s="57" t="s">
        <v>1360</v>
      </c>
      <c r="T128" s="57" t="s">
        <v>2053</v>
      </c>
      <c r="U128" s="57" t="s">
        <v>1625</v>
      </c>
      <c r="V128" s="35" t="s">
        <v>998</v>
      </c>
      <c r="AN128" s="225"/>
      <c r="AO128" s="225"/>
      <c r="AP128" s="225"/>
      <c r="AQ128" s="225"/>
      <c r="AS128" s="225"/>
      <c r="AU128" s="225"/>
    </row>
    <row r="129" spans="1:47" ht="12.75" customHeight="1">
      <c r="A129" s="164"/>
      <c r="B129" s="17" t="s">
        <v>701</v>
      </c>
      <c r="C129" s="18"/>
      <c r="D129" s="79" t="s">
        <v>1657</v>
      </c>
      <c r="E129" s="57"/>
      <c r="F129" s="57">
        <v>1</v>
      </c>
      <c r="G129" s="5" t="s">
        <v>701</v>
      </c>
      <c r="H129" s="51">
        <v>5</v>
      </c>
      <c r="I129" s="57" t="s">
        <v>1205</v>
      </c>
      <c r="J129" s="5" t="s">
        <v>846</v>
      </c>
      <c r="K129" s="5" t="s">
        <v>1250</v>
      </c>
      <c r="L129" s="24">
        <v>131.2</v>
      </c>
      <c r="M129" s="72">
        <v>3.28</v>
      </c>
      <c r="N129" s="15">
        <v>4200</v>
      </c>
      <c r="O129" s="16" t="s">
        <v>846</v>
      </c>
      <c r="P129" s="75"/>
      <c r="Q129" s="16" t="s">
        <v>1658</v>
      </c>
      <c r="S129" s="57" t="s">
        <v>1360</v>
      </c>
      <c r="T129" s="57" t="s">
        <v>2053</v>
      </c>
      <c r="U129" s="57" t="s">
        <v>1625</v>
      </c>
      <c r="V129" s="35" t="s">
        <v>998</v>
      </c>
      <c r="AN129" s="225"/>
      <c r="AO129" s="225"/>
      <c r="AP129" s="225"/>
      <c r="AQ129" s="225"/>
      <c r="AS129" s="225"/>
      <c r="AU129" s="225"/>
    </row>
    <row r="130" spans="1:47" ht="12.75" customHeight="1">
      <c r="A130" s="164"/>
      <c r="B130" s="17" t="s">
        <v>701</v>
      </c>
      <c r="C130" s="18"/>
      <c r="D130" s="79" t="s">
        <v>1659</v>
      </c>
      <c r="E130" s="57"/>
      <c r="F130" s="57">
        <v>1</v>
      </c>
      <c r="G130" s="5" t="s">
        <v>701</v>
      </c>
      <c r="H130" s="51">
        <v>5</v>
      </c>
      <c r="I130" s="57" t="s">
        <v>1205</v>
      </c>
      <c r="J130" s="5" t="s">
        <v>846</v>
      </c>
      <c r="K130" s="5" t="s">
        <v>1250</v>
      </c>
      <c r="L130" s="24">
        <v>26.8</v>
      </c>
      <c r="M130" s="72">
        <v>0.67</v>
      </c>
      <c r="N130" s="15">
        <v>100</v>
      </c>
      <c r="O130" s="16" t="s">
        <v>846</v>
      </c>
      <c r="P130" s="75"/>
      <c r="Q130" s="16" t="s">
        <v>1660</v>
      </c>
      <c r="S130" s="57" t="s">
        <v>1360</v>
      </c>
      <c r="T130" s="57" t="s">
        <v>2053</v>
      </c>
      <c r="U130" s="57" t="s">
        <v>1625</v>
      </c>
      <c r="V130" s="35" t="s">
        <v>998</v>
      </c>
      <c r="AN130" s="225"/>
      <c r="AO130" s="225"/>
      <c r="AP130" s="225"/>
      <c r="AQ130" s="225"/>
      <c r="AS130" s="225"/>
      <c r="AU130" s="225"/>
    </row>
    <row r="131" spans="1:47" ht="12.75" customHeight="1">
      <c r="A131" s="164"/>
      <c r="B131" s="17" t="s">
        <v>701</v>
      </c>
      <c r="C131" s="18"/>
      <c r="D131" s="79" t="s">
        <v>1661</v>
      </c>
      <c r="E131" s="57"/>
      <c r="F131" s="57">
        <v>1</v>
      </c>
      <c r="G131" s="5" t="s">
        <v>701</v>
      </c>
      <c r="H131" s="51">
        <v>5</v>
      </c>
      <c r="I131" s="57" t="s">
        <v>1205</v>
      </c>
      <c r="J131" s="5" t="s">
        <v>846</v>
      </c>
      <c r="K131" s="5" t="s">
        <v>1250</v>
      </c>
      <c r="L131" s="24">
        <v>46.8</v>
      </c>
      <c r="M131" s="72">
        <v>1.17</v>
      </c>
      <c r="N131" s="15">
        <v>1700</v>
      </c>
      <c r="O131" s="16" t="s">
        <v>846</v>
      </c>
      <c r="P131" s="75"/>
      <c r="Q131" s="16" t="s">
        <v>1662</v>
      </c>
      <c r="S131" s="57" t="s">
        <v>1360</v>
      </c>
      <c r="T131" s="57" t="s">
        <v>2053</v>
      </c>
      <c r="U131" s="57" t="s">
        <v>1625</v>
      </c>
      <c r="V131" s="35" t="s">
        <v>998</v>
      </c>
      <c r="AN131" s="225"/>
      <c r="AO131" s="225"/>
      <c r="AP131" s="225"/>
      <c r="AQ131" s="225"/>
      <c r="AS131" s="225"/>
      <c r="AU131" s="225"/>
    </row>
    <row r="132" spans="1:47" ht="12.75" customHeight="1">
      <c r="A132" s="164"/>
      <c r="B132" s="17" t="s">
        <v>701</v>
      </c>
      <c r="C132" s="18"/>
      <c r="D132" s="79" t="s">
        <v>2055</v>
      </c>
      <c r="E132" s="57"/>
      <c r="F132" s="57">
        <v>1</v>
      </c>
      <c r="G132" s="5" t="s">
        <v>701</v>
      </c>
      <c r="H132" s="51">
        <v>5</v>
      </c>
      <c r="I132" s="57" t="s">
        <v>1205</v>
      </c>
      <c r="J132" s="5" t="s">
        <v>846</v>
      </c>
      <c r="K132" s="5" t="s">
        <v>1250</v>
      </c>
      <c r="L132" s="24">
        <v>109.2</v>
      </c>
      <c r="M132" s="72">
        <v>2.73</v>
      </c>
      <c r="N132" s="15">
        <v>3600</v>
      </c>
      <c r="O132" s="16" t="s">
        <v>846</v>
      </c>
      <c r="P132" s="75"/>
      <c r="Q132" s="16" t="s">
        <v>1663</v>
      </c>
      <c r="S132" s="57" t="s">
        <v>1360</v>
      </c>
      <c r="T132" s="57" t="s">
        <v>2053</v>
      </c>
      <c r="U132" s="57" t="s">
        <v>1625</v>
      </c>
      <c r="V132" s="35" t="s">
        <v>998</v>
      </c>
      <c r="AN132" s="225"/>
      <c r="AO132" s="225"/>
      <c r="AP132" s="225"/>
      <c r="AQ132" s="225"/>
      <c r="AS132" s="225"/>
      <c r="AU132" s="225"/>
    </row>
    <row r="133" spans="1:47" ht="12.75" customHeight="1">
      <c r="A133" s="164"/>
      <c r="B133" s="17" t="s">
        <v>701</v>
      </c>
      <c r="C133" s="18"/>
      <c r="D133" s="79" t="s">
        <v>1664</v>
      </c>
      <c r="E133" s="57"/>
      <c r="F133" s="57">
        <v>1</v>
      </c>
      <c r="G133" s="5" t="s">
        <v>701</v>
      </c>
      <c r="H133" s="51">
        <v>5</v>
      </c>
      <c r="I133" s="57" t="s">
        <v>1205</v>
      </c>
      <c r="J133" s="5" t="s">
        <v>846</v>
      </c>
      <c r="K133" s="5" t="s">
        <v>1250</v>
      </c>
      <c r="L133" s="24">
        <v>109.6</v>
      </c>
      <c r="M133" s="72">
        <v>2.74</v>
      </c>
      <c r="N133" s="15">
        <v>8800</v>
      </c>
      <c r="O133" s="16" t="s">
        <v>846</v>
      </c>
      <c r="P133" s="75"/>
      <c r="Q133" s="16" t="s">
        <v>1665</v>
      </c>
      <c r="S133" s="57" t="s">
        <v>1360</v>
      </c>
      <c r="T133" s="57" t="s">
        <v>2053</v>
      </c>
      <c r="U133" s="57" t="s">
        <v>1625</v>
      </c>
      <c r="V133" s="35" t="s">
        <v>998</v>
      </c>
      <c r="AN133" s="225"/>
      <c r="AO133" s="225"/>
      <c r="AP133" s="225"/>
      <c r="AQ133" s="225"/>
      <c r="AS133" s="225"/>
      <c r="AU133" s="225"/>
    </row>
    <row r="134" spans="1:47" ht="12.75" customHeight="1">
      <c r="A134" s="164"/>
      <c r="B134" s="17" t="s">
        <v>701</v>
      </c>
      <c r="C134" s="18"/>
      <c r="D134" s="79" t="s">
        <v>358</v>
      </c>
      <c r="E134" s="57"/>
      <c r="F134" s="57">
        <v>1</v>
      </c>
      <c r="G134" s="5" t="s">
        <v>701</v>
      </c>
      <c r="H134" s="51">
        <v>5</v>
      </c>
      <c r="I134" s="57" t="s">
        <v>1205</v>
      </c>
      <c r="J134" s="5" t="s">
        <v>846</v>
      </c>
      <c r="K134" s="57" t="s">
        <v>1236</v>
      </c>
      <c r="L134" s="138">
        <v>80</v>
      </c>
      <c r="M134" s="77" t="s">
        <v>359</v>
      </c>
      <c r="N134" s="39" t="s">
        <v>360</v>
      </c>
      <c r="O134" s="16" t="s">
        <v>846</v>
      </c>
      <c r="P134" s="75" t="s">
        <v>361</v>
      </c>
      <c r="Q134" s="16" t="s">
        <v>1201</v>
      </c>
      <c r="S134" s="38"/>
      <c r="T134" s="38"/>
      <c r="U134" s="57" t="s">
        <v>362</v>
      </c>
      <c r="V134" s="35" t="s">
        <v>998</v>
      </c>
      <c r="W134" s="57" t="s">
        <v>363</v>
      </c>
      <c r="AN134" s="225"/>
      <c r="AO134" s="225"/>
      <c r="AP134" s="225"/>
      <c r="AQ134" s="225"/>
      <c r="AS134" s="225"/>
      <c r="AU134" s="225"/>
    </row>
    <row r="135" spans="1:47" ht="12.75" customHeight="1">
      <c r="A135" s="164"/>
      <c r="B135" s="76" t="s">
        <v>701</v>
      </c>
      <c r="C135" s="18"/>
      <c r="D135" s="79" t="s">
        <v>1373</v>
      </c>
      <c r="E135" s="57"/>
      <c r="F135" s="57">
        <v>1</v>
      </c>
      <c r="G135" s="5" t="s">
        <v>701</v>
      </c>
      <c r="H135" s="51">
        <v>5</v>
      </c>
      <c r="I135" s="57" t="s">
        <v>1205</v>
      </c>
      <c r="J135" s="5" t="s">
        <v>846</v>
      </c>
      <c r="K135" s="57" t="s">
        <v>1236</v>
      </c>
      <c r="L135" s="138" t="s">
        <v>2077</v>
      </c>
      <c r="M135" s="96" t="s">
        <v>2077</v>
      </c>
      <c r="N135" s="39" t="s">
        <v>2077</v>
      </c>
      <c r="O135" s="74" t="s">
        <v>1374</v>
      </c>
      <c r="P135" s="75" t="s">
        <v>1375</v>
      </c>
      <c r="Q135" s="16" t="s">
        <v>1201</v>
      </c>
      <c r="S135" s="38"/>
      <c r="T135" s="38"/>
      <c r="U135" s="57" t="s">
        <v>1376</v>
      </c>
      <c r="V135" s="35" t="s">
        <v>998</v>
      </c>
      <c r="W135" s="57" t="s">
        <v>1377</v>
      </c>
      <c r="AN135" s="225"/>
      <c r="AO135" s="225"/>
      <c r="AP135" s="225"/>
      <c r="AQ135" s="225"/>
      <c r="AS135" s="225"/>
      <c r="AU135" s="225"/>
    </row>
    <row r="136" spans="1:47" ht="12.75" customHeight="1">
      <c r="A136" s="164"/>
      <c r="B136" s="76" t="s">
        <v>1666</v>
      </c>
      <c r="C136" s="18"/>
      <c r="D136" s="79" t="s">
        <v>377</v>
      </c>
      <c r="E136" s="57"/>
      <c r="F136" s="57">
        <v>1</v>
      </c>
      <c r="G136" s="57" t="s">
        <v>779</v>
      </c>
      <c r="H136" s="51">
        <v>5</v>
      </c>
      <c r="I136" s="57" t="s">
        <v>1205</v>
      </c>
      <c r="J136" s="57" t="s">
        <v>777</v>
      </c>
      <c r="K136" s="57" t="s">
        <v>378</v>
      </c>
      <c r="L136" s="138">
        <v>12000</v>
      </c>
      <c r="M136" s="72">
        <v>65</v>
      </c>
      <c r="N136" s="39" t="s">
        <v>2077</v>
      </c>
      <c r="O136" s="16" t="s">
        <v>777</v>
      </c>
      <c r="P136" s="75"/>
      <c r="Q136" s="16"/>
      <c r="S136" s="57"/>
      <c r="T136" s="57"/>
      <c r="U136" s="57"/>
      <c r="V136" s="35"/>
      <c r="W136" s="57"/>
      <c r="AN136" s="225"/>
      <c r="AO136" s="225"/>
      <c r="AP136" s="225"/>
      <c r="AQ136" s="225"/>
      <c r="AS136" s="225"/>
      <c r="AU136" s="225"/>
    </row>
    <row r="137" spans="1:47" ht="12.75" customHeight="1">
      <c r="A137" s="164"/>
      <c r="B137" s="76" t="s">
        <v>1666</v>
      </c>
      <c r="C137" s="18"/>
      <c r="D137" s="79" t="s">
        <v>885</v>
      </c>
      <c r="E137" s="57"/>
      <c r="F137" s="57">
        <v>1</v>
      </c>
      <c r="G137" s="57" t="s">
        <v>779</v>
      </c>
      <c r="H137" s="51">
        <v>5</v>
      </c>
      <c r="I137" s="57" t="s">
        <v>1205</v>
      </c>
      <c r="J137" s="57" t="s">
        <v>777</v>
      </c>
      <c r="K137" s="35" t="s">
        <v>1925</v>
      </c>
      <c r="L137" s="138" t="s">
        <v>2077</v>
      </c>
      <c r="M137" s="72">
        <v>11</v>
      </c>
      <c r="N137" s="39" t="s">
        <v>2077</v>
      </c>
      <c r="O137" s="16" t="s">
        <v>777</v>
      </c>
      <c r="P137" s="75"/>
      <c r="Q137" s="16" t="s">
        <v>1201</v>
      </c>
      <c r="S137" s="57"/>
      <c r="T137" s="57"/>
      <c r="U137" s="57" t="s">
        <v>1670</v>
      </c>
      <c r="V137" s="5" t="s">
        <v>1313</v>
      </c>
      <c r="AN137" s="225"/>
      <c r="AO137" s="225"/>
      <c r="AP137" s="225"/>
      <c r="AQ137" s="225"/>
      <c r="AS137" s="225"/>
      <c r="AU137" s="225"/>
    </row>
    <row r="138" spans="1:47" ht="12.75" customHeight="1">
      <c r="A138" s="164"/>
      <c r="B138" s="76" t="s">
        <v>1666</v>
      </c>
      <c r="C138" s="18"/>
      <c r="D138" s="79" t="s">
        <v>1615</v>
      </c>
      <c r="E138" s="57"/>
      <c r="F138" s="57">
        <v>1</v>
      </c>
      <c r="G138" s="57" t="s">
        <v>779</v>
      </c>
      <c r="H138" s="51">
        <v>5</v>
      </c>
      <c r="I138" s="57" t="s">
        <v>1205</v>
      </c>
      <c r="J138" s="57" t="s">
        <v>777</v>
      </c>
      <c r="K138" s="57" t="s">
        <v>1609</v>
      </c>
      <c r="L138" s="138" t="s">
        <v>2077</v>
      </c>
      <c r="M138" s="72">
        <v>26.5</v>
      </c>
      <c r="N138" s="39" t="s">
        <v>2077</v>
      </c>
      <c r="O138" s="16" t="s">
        <v>777</v>
      </c>
      <c r="P138" s="75"/>
      <c r="Q138" s="16" t="s">
        <v>1201</v>
      </c>
      <c r="S138" s="57"/>
      <c r="T138" s="57"/>
      <c r="U138" s="57" t="s">
        <v>1670</v>
      </c>
      <c r="V138" s="5" t="s">
        <v>1313</v>
      </c>
      <c r="W138" s="57" t="s">
        <v>1377</v>
      </c>
      <c r="AN138" s="225"/>
      <c r="AO138" s="225"/>
      <c r="AP138" s="225"/>
      <c r="AQ138" s="225"/>
      <c r="AS138" s="225"/>
      <c r="AU138" s="225"/>
    </row>
    <row r="139" spans="1:47" ht="12.75" customHeight="1">
      <c r="A139" s="164"/>
      <c r="B139" s="76" t="s">
        <v>1666</v>
      </c>
      <c r="C139" s="18"/>
      <c r="D139" s="79" t="s">
        <v>1676</v>
      </c>
      <c r="E139" s="57"/>
      <c r="F139" s="57">
        <v>1</v>
      </c>
      <c r="G139" s="57" t="s">
        <v>779</v>
      </c>
      <c r="H139" s="51">
        <v>5</v>
      </c>
      <c r="I139" s="57" t="s">
        <v>1205</v>
      </c>
      <c r="J139" s="57" t="s">
        <v>777</v>
      </c>
      <c r="K139" s="57" t="s">
        <v>1924</v>
      </c>
      <c r="L139" s="138" t="s">
        <v>2077</v>
      </c>
      <c r="M139" s="72">
        <v>42</v>
      </c>
      <c r="N139" s="39" t="s">
        <v>2077</v>
      </c>
      <c r="O139" s="16" t="s">
        <v>777</v>
      </c>
      <c r="P139" s="75"/>
      <c r="Q139" s="16" t="s">
        <v>1201</v>
      </c>
      <c r="S139" s="57"/>
      <c r="T139" s="57"/>
      <c r="U139" s="57" t="s">
        <v>1670</v>
      </c>
      <c r="V139" s="5" t="s">
        <v>1313</v>
      </c>
      <c r="W139" s="57" t="s">
        <v>1377</v>
      </c>
      <c r="AN139" s="225"/>
      <c r="AO139" s="225"/>
      <c r="AP139" s="225"/>
      <c r="AQ139" s="225"/>
      <c r="AS139" s="225"/>
      <c r="AU139" s="225"/>
    </row>
    <row r="140" spans="3:47" ht="12.75" customHeight="1">
      <c r="C140" s="18"/>
      <c r="G140" s="119"/>
      <c r="H140" s="119"/>
      <c r="M140" s="15"/>
      <c r="O140" s="15"/>
      <c r="P140" s="22"/>
      <c r="Q140" s="29"/>
      <c r="R140" s="29"/>
      <c r="AN140" s="225"/>
      <c r="AO140" s="225"/>
      <c r="AP140" s="225"/>
      <c r="AQ140" s="225"/>
      <c r="AS140" s="225"/>
      <c r="AU140" s="225"/>
    </row>
    <row r="141" spans="1:47" ht="12.75" customHeight="1">
      <c r="A141" s="165"/>
      <c r="B141" s="17" t="s">
        <v>2188</v>
      </c>
      <c r="C141" s="18">
        <v>7609358</v>
      </c>
      <c r="D141" s="79" t="s">
        <v>1683</v>
      </c>
      <c r="E141" s="101" t="s">
        <v>950</v>
      </c>
      <c r="F141" s="57">
        <v>1</v>
      </c>
      <c r="G141" s="5" t="s">
        <v>2187</v>
      </c>
      <c r="H141" s="35">
        <v>1</v>
      </c>
      <c r="I141" s="57" t="s">
        <v>836</v>
      </c>
      <c r="J141" s="5" t="s">
        <v>852</v>
      </c>
      <c r="K141" s="5" t="s">
        <v>210</v>
      </c>
      <c r="L141" s="24">
        <v>50.5</v>
      </c>
      <c r="M141" s="72">
        <v>20</v>
      </c>
      <c r="N141" s="15">
        <v>2300</v>
      </c>
      <c r="O141" s="16" t="s">
        <v>399</v>
      </c>
      <c r="P141" s="73" t="s">
        <v>1684</v>
      </c>
      <c r="Q141" s="16" t="s">
        <v>1201</v>
      </c>
      <c r="S141" s="57" t="s">
        <v>400</v>
      </c>
      <c r="T141" s="57" t="s">
        <v>399</v>
      </c>
      <c r="V141" s="57" t="s">
        <v>1313</v>
      </c>
      <c r="W141" s="57">
        <v>2011</v>
      </c>
      <c r="Y141" s="57" t="s">
        <v>1685</v>
      </c>
      <c r="AA141" s="5">
        <v>8</v>
      </c>
      <c r="AC141" s="226">
        <v>6085</v>
      </c>
      <c r="AD141" s="226">
        <v>25205</v>
      </c>
      <c r="AE141" s="226">
        <v>609665</v>
      </c>
      <c r="AF141" s="226">
        <v>2976365</v>
      </c>
      <c r="AG141" s="226">
        <v>534</v>
      </c>
      <c r="AH141" s="265">
        <v>1486</v>
      </c>
      <c r="AI141" s="226">
        <v>3145</v>
      </c>
      <c r="AJ141" s="226">
        <v>547398</v>
      </c>
      <c r="AK141" s="265">
        <v>1304559</v>
      </c>
      <c r="AL141" s="235">
        <v>2832779</v>
      </c>
      <c r="AN141" s="225">
        <v>0.24142035310454274</v>
      </c>
      <c r="AO141" s="225">
        <v>0.009980891145137083</v>
      </c>
      <c r="AP141" s="225">
        <v>0.008468383413996604</v>
      </c>
      <c r="AQ141" s="225">
        <v>0.1697933227344992</v>
      </c>
      <c r="AR141" s="223">
        <v>0.4724960254372019</v>
      </c>
      <c r="AS141" s="225">
        <v>0.0009755242072495698</v>
      </c>
      <c r="AT141" s="223">
        <v>0.001139082249250513</v>
      </c>
      <c r="AU141" s="225">
        <v>0.0011102172107319349</v>
      </c>
    </row>
    <row r="142" spans="1:47" ht="12.75">
      <c r="A142" s="165"/>
      <c r="B142" s="17" t="s">
        <v>2188</v>
      </c>
      <c r="C142" s="18">
        <v>7609358</v>
      </c>
      <c r="D142" s="119" t="s">
        <v>850</v>
      </c>
      <c r="E142" s="67" t="s">
        <v>950</v>
      </c>
      <c r="F142" s="57">
        <v>1</v>
      </c>
      <c r="G142" s="5" t="s">
        <v>1791</v>
      </c>
      <c r="H142" s="35">
        <v>2</v>
      </c>
      <c r="I142" s="57" t="s">
        <v>1204</v>
      </c>
      <c r="J142" s="5" t="s">
        <v>852</v>
      </c>
      <c r="K142" s="5" t="s">
        <v>210</v>
      </c>
      <c r="L142" s="24">
        <v>114</v>
      </c>
      <c r="M142" s="72">
        <v>9.2</v>
      </c>
      <c r="N142" s="15">
        <v>13780</v>
      </c>
      <c r="O142" s="16" t="s">
        <v>852</v>
      </c>
      <c r="P142" s="73"/>
      <c r="Q142" s="16" t="s">
        <v>1201</v>
      </c>
      <c r="S142" s="38"/>
      <c r="T142" s="38"/>
      <c r="U142" s="57" t="s">
        <v>379</v>
      </c>
      <c r="V142" s="35" t="s">
        <v>998</v>
      </c>
      <c r="W142" s="5">
        <v>2011</v>
      </c>
      <c r="AA142" s="5">
        <v>3.2</v>
      </c>
      <c r="AC142" s="226">
        <v>2286</v>
      </c>
      <c r="AD142" s="226">
        <v>13094</v>
      </c>
      <c r="AE142" s="226">
        <v>609665</v>
      </c>
      <c r="AF142" s="226">
        <v>2976365</v>
      </c>
      <c r="AG142" s="280">
        <v>7053</v>
      </c>
      <c r="AH142" s="265">
        <v>14072</v>
      </c>
      <c r="AI142" s="280">
        <v>18085</v>
      </c>
      <c r="AJ142" s="226">
        <v>547398</v>
      </c>
      <c r="AK142" s="265">
        <v>1304560</v>
      </c>
      <c r="AL142" s="235">
        <v>2832779</v>
      </c>
      <c r="AN142" s="225">
        <v>0.17458377882999848</v>
      </c>
      <c r="AO142" s="225">
        <v>0.003749600190268426</v>
      </c>
      <c r="AP142" s="225">
        <v>0.004399326023521981</v>
      </c>
      <c r="AQ142" s="225">
        <v>0.38999170583356374</v>
      </c>
      <c r="AR142" s="223">
        <v>0.7781034006082389</v>
      </c>
      <c r="AS142" s="225">
        <v>0.012884592197998531</v>
      </c>
      <c r="AT142" s="223">
        <v>0.010786778684000737</v>
      </c>
      <c r="AU142" s="225">
        <v>0.006384190224510984</v>
      </c>
    </row>
    <row r="143" spans="1:47" ht="12.75">
      <c r="A143" s="165"/>
      <c r="B143" s="17" t="s">
        <v>2188</v>
      </c>
      <c r="C143" s="18">
        <v>7609358</v>
      </c>
      <c r="D143" s="119" t="s">
        <v>865</v>
      </c>
      <c r="E143" s="67" t="s">
        <v>950</v>
      </c>
      <c r="F143" s="57">
        <v>1</v>
      </c>
      <c r="G143" s="5" t="s">
        <v>1791</v>
      </c>
      <c r="H143" s="35">
        <v>2</v>
      </c>
      <c r="I143" s="57" t="s">
        <v>1204</v>
      </c>
      <c r="J143" s="5" t="s">
        <v>852</v>
      </c>
      <c r="K143" s="35" t="s">
        <v>1925</v>
      </c>
      <c r="L143" s="24">
        <v>934</v>
      </c>
      <c r="M143" s="97">
        <v>0.9</v>
      </c>
      <c r="N143" s="15">
        <v>45000</v>
      </c>
      <c r="O143" s="16" t="s">
        <v>864</v>
      </c>
      <c r="P143" s="73" t="s">
        <v>380</v>
      </c>
      <c r="Q143" s="16" t="s">
        <v>1201</v>
      </c>
      <c r="S143" s="57" t="s">
        <v>1357</v>
      </c>
      <c r="T143" s="57" t="s">
        <v>382</v>
      </c>
      <c r="U143" s="57" t="s">
        <v>379</v>
      </c>
      <c r="V143" s="57" t="s">
        <v>1313</v>
      </c>
      <c r="W143" s="5">
        <v>2014</v>
      </c>
      <c r="Y143" s="57" t="s">
        <v>381</v>
      </c>
      <c r="AC143" s="280">
        <v>7094</v>
      </c>
      <c r="AD143" s="280">
        <v>30354</v>
      </c>
      <c r="AE143" s="226">
        <v>609665</v>
      </c>
      <c r="AF143" s="226">
        <v>2976365</v>
      </c>
      <c r="AG143" s="280">
        <v>6512</v>
      </c>
      <c r="AH143" s="265">
        <v>15749</v>
      </c>
      <c r="AI143" s="280">
        <v>33295</v>
      </c>
      <c r="AJ143" s="226">
        <v>547398</v>
      </c>
      <c r="AK143" s="265">
        <v>1304561</v>
      </c>
      <c r="AL143" s="235">
        <v>2832779</v>
      </c>
      <c r="AN143" s="225">
        <v>0.2337089016274626</v>
      </c>
      <c r="AO143" s="225">
        <v>0.011635898403221441</v>
      </c>
      <c r="AP143" s="225">
        <v>0.010198345968992379</v>
      </c>
      <c r="AQ143" s="225">
        <v>0.19558492266106023</v>
      </c>
      <c r="AR143" s="223">
        <v>0.4730139660609701</v>
      </c>
      <c r="AS143" s="225">
        <v>0.011896280220241945</v>
      </c>
      <c r="AT143" s="223">
        <v>0.012072260323587781</v>
      </c>
      <c r="AU143" s="225">
        <v>0.011753476003599293</v>
      </c>
    </row>
    <row r="144" spans="1:47" ht="12.75">
      <c r="A144" s="165"/>
      <c r="B144" s="17" t="s">
        <v>2188</v>
      </c>
      <c r="C144" s="18">
        <v>7609358</v>
      </c>
      <c r="D144" s="119" t="s">
        <v>863</v>
      </c>
      <c r="E144" s="67" t="s">
        <v>950</v>
      </c>
      <c r="F144" s="57">
        <v>1</v>
      </c>
      <c r="G144" s="5" t="s">
        <v>1791</v>
      </c>
      <c r="H144" s="35">
        <v>2</v>
      </c>
      <c r="I144" s="57" t="s">
        <v>1204</v>
      </c>
      <c r="J144" s="5" t="s">
        <v>852</v>
      </c>
      <c r="K144" s="35" t="s">
        <v>1925</v>
      </c>
      <c r="L144" s="24">
        <v>185</v>
      </c>
      <c r="M144" s="78">
        <v>3.4</v>
      </c>
      <c r="N144" s="15">
        <v>45000</v>
      </c>
      <c r="O144" s="16" t="s">
        <v>864</v>
      </c>
      <c r="P144" s="76"/>
      <c r="Q144" s="16" t="s">
        <v>383</v>
      </c>
      <c r="S144" s="57" t="s">
        <v>1357</v>
      </c>
      <c r="T144" s="57" t="s">
        <v>382</v>
      </c>
      <c r="U144" s="57" t="s">
        <v>379</v>
      </c>
      <c r="V144" s="57" t="s">
        <v>1313</v>
      </c>
      <c r="W144" s="5">
        <v>2014</v>
      </c>
      <c r="AC144" s="280">
        <v>1907</v>
      </c>
      <c r="AD144" s="280">
        <v>5325</v>
      </c>
      <c r="AE144" s="226">
        <v>609665</v>
      </c>
      <c r="AF144" s="226">
        <v>2976365</v>
      </c>
      <c r="AG144" s="280">
        <v>1387</v>
      </c>
      <c r="AH144" s="265">
        <v>3160</v>
      </c>
      <c r="AI144" s="280">
        <v>6089</v>
      </c>
      <c r="AJ144" s="226">
        <v>547398</v>
      </c>
      <c r="AK144" s="265">
        <v>1304562</v>
      </c>
      <c r="AL144" s="235">
        <v>2832779</v>
      </c>
      <c r="AN144" s="225">
        <v>0.35812206572769956</v>
      </c>
      <c r="AO144" s="225">
        <v>0.00312794731532891</v>
      </c>
      <c r="AP144" s="225">
        <v>0.001789095087464071</v>
      </c>
      <c r="AQ144" s="225">
        <v>0.22778781409098375</v>
      </c>
      <c r="AR144" s="223">
        <v>0.5189686319592708</v>
      </c>
      <c r="AS144" s="225">
        <v>0.002533805384747478</v>
      </c>
      <c r="AT144" s="223">
        <v>0.0024222689301083428</v>
      </c>
      <c r="AU144" s="225">
        <v>0.0021494793628447544</v>
      </c>
    </row>
    <row r="145" spans="1:47" ht="12.75">
      <c r="A145" s="165"/>
      <c r="B145" s="76" t="s">
        <v>2188</v>
      </c>
      <c r="C145" s="18">
        <v>7609358</v>
      </c>
      <c r="D145" s="79" t="s">
        <v>1677</v>
      </c>
      <c r="E145" s="101" t="s">
        <v>950</v>
      </c>
      <c r="F145" s="57">
        <v>1</v>
      </c>
      <c r="G145" s="57" t="s">
        <v>1791</v>
      </c>
      <c r="H145" s="35">
        <v>2</v>
      </c>
      <c r="I145" s="57" t="s">
        <v>1204</v>
      </c>
      <c r="J145" s="57" t="s">
        <v>852</v>
      </c>
      <c r="K145" s="57" t="s">
        <v>772</v>
      </c>
      <c r="L145" s="24">
        <v>748</v>
      </c>
      <c r="M145" s="97" t="s">
        <v>384</v>
      </c>
      <c r="N145" s="15">
        <v>8020</v>
      </c>
      <c r="O145" s="16" t="s">
        <v>864</v>
      </c>
      <c r="P145" s="76" t="s">
        <v>385</v>
      </c>
      <c r="Q145" s="16" t="s">
        <v>1201</v>
      </c>
      <c r="S145" s="57" t="s">
        <v>1358</v>
      </c>
      <c r="T145" s="57" t="s">
        <v>382</v>
      </c>
      <c r="U145" s="57" t="s">
        <v>379</v>
      </c>
      <c r="V145" s="35" t="s">
        <v>998</v>
      </c>
      <c r="W145" s="57" t="s">
        <v>386</v>
      </c>
      <c r="AA145" s="5">
        <v>15</v>
      </c>
      <c r="AC145" s="280"/>
      <c r="AD145" s="280"/>
      <c r="AE145" s="280"/>
      <c r="AF145" s="280"/>
      <c r="AG145" s="280"/>
      <c r="AI145" s="280"/>
      <c r="AJ145" s="280"/>
      <c r="AL145" s="280"/>
      <c r="AN145" s="225"/>
      <c r="AO145" s="225"/>
      <c r="AP145" s="225"/>
      <c r="AQ145" s="225"/>
      <c r="AS145" s="225"/>
      <c r="AU145" s="225"/>
    </row>
    <row r="146" spans="1:47" ht="12.75">
      <c r="A146" s="165"/>
      <c r="B146" s="17" t="s">
        <v>2188</v>
      </c>
      <c r="C146" s="18">
        <v>7609358</v>
      </c>
      <c r="D146" s="119" t="s">
        <v>851</v>
      </c>
      <c r="E146" s="101" t="s">
        <v>950</v>
      </c>
      <c r="F146" s="57">
        <v>1</v>
      </c>
      <c r="G146" s="5" t="s">
        <v>1791</v>
      </c>
      <c r="H146" s="35">
        <v>2</v>
      </c>
      <c r="I146" s="57" t="s">
        <v>1204</v>
      </c>
      <c r="J146" s="5" t="s">
        <v>852</v>
      </c>
      <c r="K146" s="5" t="s">
        <v>210</v>
      </c>
      <c r="L146" s="24">
        <v>150</v>
      </c>
      <c r="M146" s="72">
        <v>50</v>
      </c>
      <c r="N146" s="39" t="s">
        <v>2077</v>
      </c>
      <c r="O146" s="22" t="s">
        <v>852</v>
      </c>
      <c r="P146" s="73" t="s">
        <v>1681</v>
      </c>
      <c r="Q146" s="16" t="s">
        <v>1201</v>
      </c>
      <c r="S146" s="38"/>
      <c r="T146" s="38"/>
      <c r="V146" s="57" t="s">
        <v>1313</v>
      </c>
      <c r="W146" s="5">
        <v>2012</v>
      </c>
      <c r="Y146" s="57" t="s">
        <v>391</v>
      </c>
      <c r="AC146" s="280"/>
      <c r="AD146" s="280"/>
      <c r="AE146" s="280"/>
      <c r="AF146" s="280"/>
      <c r="AG146" s="280"/>
      <c r="AI146" s="280"/>
      <c r="AJ146" s="280"/>
      <c r="AL146" s="280"/>
      <c r="AN146" s="225"/>
      <c r="AO146" s="225"/>
      <c r="AP146" s="225"/>
      <c r="AQ146" s="225"/>
      <c r="AS146" s="225"/>
      <c r="AU146" s="225"/>
    </row>
    <row r="147" spans="1:47" ht="12.75" customHeight="1">
      <c r="A147" s="165"/>
      <c r="B147" s="76" t="s">
        <v>2188</v>
      </c>
      <c r="C147" s="18"/>
      <c r="D147" s="79" t="s">
        <v>1678</v>
      </c>
      <c r="E147" s="57"/>
      <c r="F147" s="57">
        <v>1</v>
      </c>
      <c r="G147" s="57" t="s">
        <v>1791</v>
      </c>
      <c r="H147" s="51">
        <v>3</v>
      </c>
      <c r="I147" s="57" t="s">
        <v>1207</v>
      </c>
      <c r="J147" s="57" t="s">
        <v>852</v>
      </c>
      <c r="K147" s="57" t="s">
        <v>1236</v>
      </c>
      <c r="L147" s="138">
        <v>2100</v>
      </c>
      <c r="M147" s="5">
        <v>1</v>
      </c>
      <c r="N147" s="39" t="s">
        <v>2077</v>
      </c>
      <c r="O147" s="16" t="s">
        <v>876</v>
      </c>
      <c r="P147" s="76"/>
      <c r="Q147" s="16" t="s">
        <v>1679</v>
      </c>
      <c r="T147" s="57" t="s">
        <v>382</v>
      </c>
      <c r="U147" s="57" t="s">
        <v>379</v>
      </c>
      <c r="V147" s="57" t="s">
        <v>1313</v>
      </c>
      <c r="W147" s="57" t="s">
        <v>387</v>
      </c>
      <c r="Y147" s="5" t="s">
        <v>388</v>
      </c>
      <c r="AC147" s="283">
        <v>27478</v>
      </c>
      <c r="AD147" s="283">
        <v>237970</v>
      </c>
      <c r="AE147" s="226">
        <v>609665</v>
      </c>
      <c r="AF147" s="226">
        <v>2976365</v>
      </c>
      <c r="AG147" s="226">
        <v>4081</v>
      </c>
      <c r="AH147" s="265">
        <v>6977</v>
      </c>
      <c r="AI147" s="226">
        <v>16033</v>
      </c>
      <c r="AJ147" s="226">
        <v>547398</v>
      </c>
      <c r="AK147" s="265">
        <v>1304565</v>
      </c>
      <c r="AL147" s="235">
        <v>2832779</v>
      </c>
      <c r="AN147" s="225">
        <v>0.11546833634491743</v>
      </c>
      <c r="AO147" s="225">
        <v>0.045070653555641216</v>
      </c>
      <c r="AP147" s="225">
        <v>0.07995323154250235</v>
      </c>
      <c r="AQ147" s="225">
        <v>0.25453751637248173</v>
      </c>
      <c r="AR147" s="223">
        <v>0.4351649722447452</v>
      </c>
      <c r="AS147" s="225">
        <v>0.007455270205590813</v>
      </c>
      <c r="AT147" s="223">
        <v>0.005348142867545887</v>
      </c>
      <c r="AU147" s="225">
        <v>0.005659813208160608</v>
      </c>
    </row>
    <row r="148" spans="1:47" ht="12.75" customHeight="1">
      <c r="A148" s="165"/>
      <c r="B148" s="76" t="s">
        <v>2188</v>
      </c>
      <c r="C148" s="18"/>
      <c r="D148" s="79" t="s">
        <v>1680</v>
      </c>
      <c r="E148" s="57"/>
      <c r="F148" s="57">
        <v>1</v>
      </c>
      <c r="G148" s="57" t="s">
        <v>1791</v>
      </c>
      <c r="H148" s="51">
        <v>3</v>
      </c>
      <c r="I148" s="57" t="s">
        <v>1207</v>
      </c>
      <c r="J148" s="57" t="s">
        <v>852</v>
      </c>
      <c r="K148" s="57" t="s">
        <v>1236</v>
      </c>
      <c r="L148" s="138">
        <v>2400</v>
      </c>
      <c r="M148" s="5">
        <v>25</v>
      </c>
      <c r="N148" s="98" t="s">
        <v>389</v>
      </c>
      <c r="O148" s="16" t="s">
        <v>382</v>
      </c>
      <c r="P148" s="76" t="s">
        <v>390</v>
      </c>
      <c r="Q148" s="16" t="s">
        <v>1201</v>
      </c>
      <c r="S148" s="57" t="s">
        <v>1358</v>
      </c>
      <c r="T148" s="57" t="s">
        <v>382</v>
      </c>
      <c r="U148" s="57" t="s">
        <v>379</v>
      </c>
      <c r="V148" s="35" t="s">
        <v>998</v>
      </c>
      <c r="W148" s="5">
        <v>2025</v>
      </c>
      <c r="AN148" s="225"/>
      <c r="AO148" s="225"/>
      <c r="AP148" s="225"/>
      <c r="AQ148" s="225"/>
      <c r="AS148" s="225"/>
      <c r="AU148" s="225"/>
    </row>
    <row r="149" spans="1:47" ht="12.75" customHeight="1">
      <c r="A149" s="165"/>
      <c r="B149" s="17" t="s">
        <v>2188</v>
      </c>
      <c r="C149" s="18"/>
      <c r="D149" s="119" t="s">
        <v>853</v>
      </c>
      <c r="F149" s="57">
        <v>1</v>
      </c>
      <c r="G149" s="5" t="s">
        <v>1791</v>
      </c>
      <c r="H149" s="35">
        <v>4</v>
      </c>
      <c r="I149" s="57" t="s">
        <v>1213</v>
      </c>
      <c r="J149" s="5" t="s">
        <v>852</v>
      </c>
      <c r="K149" s="5" t="s">
        <v>210</v>
      </c>
      <c r="L149" s="138">
        <v>63.2</v>
      </c>
      <c r="M149" s="72">
        <v>13</v>
      </c>
      <c r="N149" s="15">
        <v>1100</v>
      </c>
      <c r="O149" s="16" t="s">
        <v>852</v>
      </c>
      <c r="P149" s="57"/>
      <c r="Q149" s="75"/>
      <c r="S149" s="38"/>
      <c r="T149" s="38"/>
      <c r="V149" s="35" t="s">
        <v>998</v>
      </c>
      <c r="AA149" s="57" t="s">
        <v>392</v>
      </c>
      <c r="AB149" s="57"/>
      <c r="AN149" s="225"/>
      <c r="AO149" s="225"/>
      <c r="AP149" s="225"/>
      <c r="AQ149" s="225"/>
      <c r="AS149" s="225"/>
      <c r="AU149" s="225"/>
    </row>
    <row r="150" spans="1:47" ht="12.75" customHeight="1">
      <c r="A150" s="165"/>
      <c r="B150" s="76" t="s">
        <v>2188</v>
      </c>
      <c r="C150" s="18"/>
      <c r="D150" s="79" t="s">
        <v>1682</v>
      </c>
      <c r="E150" s="57"/>
      <c r="F150" s="57">
        <v>1</v>
      </c>
      <c r="G150" s="57" t="s">
        <v>1791</v>
      </c>
      <c r="H150" s="35">
        <v>4</v>
      </c>
      <c r="I150" s="57" t="s">
        <v>1213</v>
      </c>
      <c r="J150" s="57" t="s">
        <v>852</v>
      </c>
      <c r="K150" s="57" t="s">
        <v>210</v>
      </c>
      <c r="L150" s="24">
        <v>1435</v>
      </c>
      <c r="M150" s="77" t="s">
        <v>393</v>
      </c>
      <c r="N150" s="39" t="s">
        <v>394</v>
      </c>
      <c r="O150" s="16" t="s">
        <v>382</v>
      </c>
      <c r="P150" s="73" t="s">
        <v>395</v>
      </c>
      <c r="Q150" s="16" t="s">
        <v>1201</v>
      </c>
      <c r="S150" s="57" t="s">
        <v>398</v>
      </c>
      <c r="T150" s="55" t="s">
        <v>382</v>
      </c>
      <c r="V150" s="35" t="s">
        <v>998</v>
      </c>
      <c r="W150" s="5">
        <v>2016</v>
      </c>
      <c r="Y150" s="57" t="s">
        <v>396</v>
      </c>
      <c r="Z150" s="57" t="s">
        <v>397</v>
      </c>
      <c r="AA150" s="5">
        <v>26</v>
      </c>
      <c r="AN150" s="225"/>
      <c r="AO150" s="225"/>
      <c r="AP150" s="225"/>
      <c r="AQ150" s="225"/>
      <c r="AS150" s="225"/>
      <c r="AU150" s="225"/>
    </row>
    <row r="151" spans="1:47" ht="12.75" customHeight="1">
      <c r="A151" s="165"/>
      <c r="B151" s="17" t="s">
        <v>2188</v>
      </c>
      <c r="C151" s="18"/>
      <c r="D151" s="79" t="s">
        <v>1686</v>
      </c>
      <c r="E151" s="57"/>
      <c r="F151" s="57">
        <v>1</v>
      </c>
      <c r="G151" s="57" t="s">
        <v>2187</v>
      </c>
      <c r="H151" s="35">
        <v>4</v>
      </c>
      <c r="I151" s="57" t="s">
        <v>1213</v>
      </c>
      <c r="J151" s="57" t="s">
        <v>2189</v>
      </c>
      <c r="K151" s="57" t="s">
        <v>210</v>
      </c>
      <c r="L151" s="138" t="s">
        <v>2077</v>
      </c>
      <c r="M151" s="72">
        <v>24</v>
      </c>
      <c r="N151" s="15">
        <v>6000</v>
      </c>
      <c r="O151" s="16" t="s">
        <v>399</v>
      </c>
      <c r="P151" s="73"/>
      <c r="Q151" s="16"/>
      <c r="S151" s="57" t="s">
        <v>400</v>
      </c>
      <c r="T151" s="57" t="s">
        <v>399</v>
      </c>
      <c r="V151" s="35" t="s">
        <v>998</v>
      </c>
      <c r="W151" s="57"/>
      <c r="AN151" s="225"/>
      <c r="AO151" s="225"/>
      <c r="AP151" s="225"/>
      <c r="AQ151" s="225"/>
      <c r="AS151" s="225"/>
      <c r="AU151" s="225"/>
    </row>
    <row r="152" spans="1:47" ht="12.75" customHeight="1">
      <c r="A152" s="165"/>
      <c r="B152" s="17" t="s">
        <v>2188</v>
      </c>
      <c r="C152" s="18"/>
      <c r="D152" s="79" t="s">
        <v>1687</v>
      </c>
      <c r="E152" s="57"/>
      <c r="F152" s="57">
        <v>1</v>
      </c>
      <c r="G152" s="5" t="s">
        <v>2187</v>
      </c>
      <c r="H152" s="35">
        <v>4</v>
      </c>
      <c r="I152" s="57" t="s">
        <v>1213</v>
      </c>
      <c r="J152" s="5" t="s">
        <v>2189</v>
      </c>
      <c r="K152" s="5" t="s">
        <v>1250</v>
      </c>
      <c r="L152" s="138">
        <v>62</v>
      </c>
      <c r="M152" s="72">
        <v>2</v>
      </c>
      <c r="N152" s="39" t="s">
        <v>2077</v>
      </c>
      <c r="O152" s="16" t="s">
        <v>2189</v>
      </c>
      <c r="P152" s="76" t="s">
        <v>401</v>
      </c>
      <c r="Q152" s="16" t="s">
        <v>1201</v>
      </c>
      <c r="S152" s="57" t="s">
        <v>1359</v>
      </c>
      <c r="T152" s="57" t="s">
        <v>2189</v>
      </c>
      <c r="U152" s="57" t="s">
        <v>1688</v>
      </c>
      <c r="V152" s="57" t="s">
        <v>1313</v>
      </c>
      <c r="W152" s="57" t="s">
        <v>1689</v>
      </c>
      <c r="Y152" s="57" t="s">
        <v>1690</v>
      </c>
      <c r="AA152" s="57" t="s">
        <v>1691</v>
      </c>
      <c r="AB152" s="57"/>
      <c r="AN152" s="225"/>
      <c r="AO152" s="225"/>
      <c r="AP152" s="225"/>
      <c r="AQ152" s="225"/>
      <c r="AS152" s="225"/>
      <c r="AU152" s="225"/>
    </row>
    <row r="153" spans="1:47" ht="12.75" customHeight="1">
      <c r="A153" s="165"/>
      <c r="B153" s="17" t="s">
        <v>2188</v>
      </c>
      <c r="C153" s="18"/>
      <c r="D153" s="79" t="s">
        <v>1386</v>
      </c>
      <c r="E153" s="57"/>
      <c r="F153" s="57">
        <v>1</v>
      </c>
      <c r="G153" s="5" t="s">
        <v>2187</v>
      </c>
      <c r="H153" s="35">
        <v>5</v>
      </c>
      <c r="I153" s="57" t="s">
        <v>1205</v>
      </c>
      <c r="J153" s="5" t="s">
        <v>399</v>
      </c>
      <c r="K153" s="5" t="s">
        <v>1387</v>
      </c>
      <c r="L153" s="138">
        <v>55.8</v>
      </c>
      <c r="M153" s="72" t="s">
        <v>2077</v>
      </c>
      <c r="N153" s="39" t="s">
        <v>1390</v>
      </c>
      <c r="O153" s="16" t="s">
        <v>399</v>
      </c>
      <c r="P153" s="57" t="s">
        <v>2077</v>
      </c>
      <c r="Q153" s="32" t="s">
        <v>2077</v>
      </c>
      <c r="S153" s="57"/>
      <c r="T153" s="57"/>
      <c r="U153" s="57"/>
      <c r="V153" s="35" t="s">
        <v>2077</v>
      </c>
      <c r="W153" s="57"/>
      <c r="Y153" s="57"/>
      <c r="Z153" s="16" t="s">
        <v>1389</v>
      </c>
      <c r="AA153" s="57" t="s">
        <v>1388</v>
      </c>
      <c r="AB153" s="57"/>
      <c r="AN153" s="225"/>
      <c r="AO153" s="225"/>
      <c r="AP153" s="225"/>
      <c r="AQ153" s="225"/>
      <c r="AS153" s="225"/>
      <c r="AU153" s="225"/>
    </row>
    <row r="154" spans="3:47" ht="12.75" customHeight="1">
      <c r="C154" s="18"/>
      <c r="AN154" s="225"/>
      <c r="AO154" s="225"/>
      <c r="AP154" s="225"/>
      <c r="AQ154" s="225"/>
      <c r="AS154" s="225"/>
      <c r="AU154" s="225"/>
    </row>
    <row r="155" spans="1:47" ht="12.75" customHeight="1">
      <c r="A155" s="166"/>
      <c r="B155" s="17" t="s">
        <v>1006</v>
      </c>
      <c r="C155" s="18">
        <v>7427757</v>
      </c>
      <c r="D155" s="119" t="s">
        <v>1315</v>
      </c>
      <c r="E155" s="67" t="s">
        <v>950</v>
      </c>
      <c r="F155" s="5">
        <v>1</v>
      </c>
      <c r="G155" s="5" t="s">
        <v>1259</v>
      </c>
      <c r="H155" s="35">
        <v>1</v>
      </c>
      <c r="I155" s="5" t="s">
        <v>198</v>
      </c>
      <c r="J155" s="5" t="s">
        <v>875</v>
      </c>
      <c r="K155" s="5" t="s">
        <v>772</v>
      </c>
      <c r="L155" s="24">
        <v>890</v>
      </c>
      <c r="M155" s="5">
        <v>5.4</v>
      </c>
      <c r="N155" s="15">
        <v>8200</v>
      </c>
      <c r="O155" s="16" t="s">
        <v>875</v>
      </c>
      <c r="P155" s="29"/>
      <c r="Q155" s="16" t="s">
        <v>1201</v>
      </c>
      <c r="S155" s="5" t="s">
        <v>1319</v>
      </c>
      <c r="T155" s="5" t="s">
        <v>875</v>
      </c>
      <c r="U155" s="5" t="s">
        <v>1197</v>
      </c>
      <c r="V155" s="5" t="s">
        <v>1318</v>
      </c>
      <c r="W155" s="5">
        <v>2014</v>
      </c>
      <c r="Y155" s="16" t="s">
        <v>1317</v>
      </c>
      <c r="Z155" s="32" t="s">
        <v>1320</v>
      </c>
      <c r="AA155" s="5">
        <v>8.16</v>
      </c>
      <c r="AC155" s="280">
        <v>403</v>
      </c>
      <c r="AD155" s="280">
        <v>2725</v>
      </c>
      <c r="AE155" s="280">
        <v>463567</v>
      </c>
      <c r="AF155" s="280">
        <v>2184341</v>
      </c>
      <c r="AG155" s="226">
        <v>116</v>
      </c>
      <c r="AH155" s="265">
        <v>378</v>
      </c>
      <c r="AI155" s="226">
        <v>2098</v>
      </c>
      <c r="AJ155" s="231">
        <v>419858</v>
      </c>
      <c r="AK155" s="265">
        <v>1062218</v>
      </c>
      <c r="AL155" s="231">
        <v>2622473</v>
      </c>
      <c r="AN155" s="225">
        <v>0.14788990825688073</v>
      </c>
      <c r="AO155" s="225">
        <v>0.0008693457472166914</v>
      </c>
      <c r="AP155" s="225">
        <v>0.001247515841162163</v>
      </c>
      <c r="AQ155" s="225">
        <v>0.055290753098188754</v>
      </c>
      <c r="AR155" s="223">
        <v>0.1801715919923737</v>
      </c>
      <c r="AS155" s="225">
        <v>0.0002762838864568497</v>
      </c>
      <c r="AT155" s="223">
        <v>0.00035585915508869176</v>
      </c>
      <c r="AU155" s="225">
        <v>0.000800008236500433</v>
      </c>
    </row>
    <row r="156" spans="1:47" ht="12.75" customHeight="1">
      <c r="A156" s="166"/>
      <c r="B156" s="17" t="s">
        <v>1006</v>
      </c>
      <c r="C156" s="18">
        <v>7427757</v>
      </c>
      <c r="D156" s="119" t="s">
        <v>869</v>
      </c>
      <c r="E156" s="67" t="s">
        <v>950</v>
      </c>
      <c r="F156" s="5">
        <v>1</v>
      </c>
      <c r="G156" s="5" t="s">
        <v>1259</v>
      </c>
      <c r="H156" s="35">
        <v>1</v>
      </c>
      <c r="I156" s="5" t="s">
        <v>198</v>
      </c>
      <c r="J156" s="5" t="s">
        <v>875</v>
      </c>
      <c r="K156" s="5" t="s">
        <v>210</v>
      </c>
      <c r="L156" s="24">
        <v>509</v>
      </c>
      <c r="M156" s="5">
        <v>10</v>
      </c>
      <c r="N156" s="15">
        <v>10100</v>
      </c>
      <c r="O156" s="16" t="s">
        <v>875</v>
      </c>
      <c r="P156" s="29"/>
      <c r="Q156" s="16" t="s">
        <v>1201</v>
      </c>
      <c r="S156" s="5" t="s">
        <v>1333</v>
      </c>
      <c r="T156" s="5" t="s">
        <v>875</v>
      </c>
      <c r="U156" s="5" t="s">
        <v>1197</v>
      </c>
      <c r="V156" s="5" t="s">
        <v>1318</v>
      </c>
      <c r="W156" s="5">
        <v>2015</v>
      </c>
      <c r="Y156" s="5" t="s">
        <v>1577</v>
      </c>
      <c r="Z156" s="5" t="s">
        <v>1578</v>
      </c>
      <c r="AA156" s="5" t="s">
        <v>2077</v>
      </c>
      <c r="AC156" s="280">
        <v>764</v>
      </c>
      <c r="AD156" s="280">
        <v>2379</v>
      </c>
      <c r="AE156" s="280">
        <v>463567</v>
      </c>
      <c r="AF156" s="280">
        <v>2184341</v>
      </c>
      <c r="AG156" s="280">
        <v>2163</v>
      </c>
      <c r="AH156" s="265">
        <v>5111</v>
      </c>
      <c r="AI156" s="280">
        <v>9430</v>
      </c>
      <c r="AJ156" s="231">
        <v>419858</v>
      </c>
      <c r="AK156" s="265">
        <v>1062219</v>
      </c>
      <c r="AL156" s="231">
        <v>2622473</v>
      </c>
      <c r="AN156" s="225">
        <v>0.32114333753678015</v>
      </c>
      <c r="AO156" s="225">
        <v>0.0016480897044008742</v>
      </c>
      <c r="AP156" s="225">
        <v>0.0010891156646329488</v>
      </c>
      <c r="AQ156" s="225">
        <v>0.22937433722163308</v>
      </c>
      <c r="AR156" s="223">
        <v>0.5419936373276776</v>
      </c>
      <c r="AS156" s="225">
        <v>0.005151741779363499</v>
      </c>
      <c r="AT156" s="223">
        <v>0.0048116254745961045</v>
      </c>
      <c r="AU156" s="225">
        <v>0.003595842550142556</v>
      </c>
    </row>
    <row r="157" spans="1:47" ht="12.75" customHeight="1">
      <c r="A157" s="166"/>
      <c r="B157" s="17" t="s">
        <v>1006</v>
      </c>
      <c r="C157" s="18">
        <v>7427757</v>
      </c>
      <c r="D157" s="119" t="s">
        <v>866</v>
      </c>
      <c r="E157" s="67" t="s">
        <v>950</v>
      </c>
      <c r="F157" s="5">
        <v>1</v>
      </c>
      <c r="G157" s="5" t="s">
        <v>1259</v>
      </c>
      <c r="H157" s="35">
        <v>2</v>
      </c>
      <c r="I157" s="5" t="s">
        <v>1204</v>
      </c>
      <c r="J157" s="5" t="s">
        <v>870</v>
      </c>
      <c r="K157" s="5" t="s">
        <v>1236</v>
      </c>
      <c r="L157" s="24">
        <v>216</v>
      </c>
      <c r="M157" s="5">
        <v>14.4</v>
      </c>
      <c r="N157" s="15">
        <v>42600</v>
      </c>
      <c r="O157" s="16" t="s">
        <v>870</v>
      </c>
      <c r="P157" s="16" t="s">
        <v>876</v>
      </c>
      <c r="Q157" s="16" t="s">
        <v>1201</v>
      </c>
      <c r="R157" s="5" t="s">
        <v>1335</v>
      </c>
      <c r="S157" s="5" t="s">
        <v>1312</v>
      </c>
      <c r="T157" s="5" t="s">
        <v>870</v>
      </c>
      <c r="U157" s="5" t="s">
        <v>1197</v>
      </c>
      <c r="V157" s="5" t="s">
        <v>1313</v>
      </c>
      <c r="W157" s="5">
        <v>2015</v>
      </c>
      <c r="Y157" s="5" t="s">
        <v>1336</v>
      </c>
      <c r="Z157" s="5" t="s">
        <v>1337</v>
      </c>
      <c r="AA157" s="5">
        <v>4.5</v>
      </c>
      <c r="AC157" s="280">
        <v>27126</v>
      </c>
      <c r="AD157" s="280">
        <v>140502</v>
      </c>
      <c r="AE157" s="280">
        <v>463567</v>
      </c>
      <c r="AF157" s="280">
        <v>2184341</v>
      </c>
      <c r="AG157" s="280">
        <v>32515</v>
      </c>
      <c r="AH157" s="265">
        <v>63692</v>
      </c>
      <c r="AI157" s="280">
        <v>96382</v>
      </c>
      <c r="AJ157" s="231">
        <v>419858</v>
      </c>
      <c r="AK157" s="265">
        <v>1062220</v>
      </c>
      <c r="AL157" s="231">
        <v>2622473</v>
      </c>
      <c r="AN157" s="225">
        <v>0.1930648674040227</v>
      </c>
      <c r="AO157" s="225">
        <v>0.05851581324813889</v>
      </c>
      <c r="AP157" s="225">
        <v>0.06432237457429953</v>
      </c>
      <c r="AQ157" s="225">
        <v>0.3373555228154635</v>
      </c>
      <c r="AR157" s="223">
        <v>0.6608287854578656</v>
      </c>
      <c r="AS157" s="225">
        <v>0.07744284972538334</v>
      </c>
      <c r="AT157" s="223">
        <v>0.05996121330797763</v>
      </c>
      <c r="AU157" s="225">
        <v>0.036752332626494154</v>
      </c>
    </row>
    <row r="158" spans="1:47" ht="12.75">
      <c r="A158" s="166"/>
      <c r="B158" s="17" t="s">
        <v>1006</v>
      </c>
      <c r="C158" s="18">
        <v>7427757</v>
      </c>
      <c r="D158" s="119" t="s">
        <v>1442</v>
      </c>
      <c r="E158" s="67" t="s">
        <v>950</v>
      </c>
      <c r="F158" s="5">
        <v>1</v>
      </c>
      <c r="G158" s="5" t="s">
        <v>1259</v>
      </c>
      <c r="H158" s="35">
        <v>2</v>
      </c>
      <c r="I158" s="5" t="s">
        <v>1204</v>
      </c>
      <c r="J158" s="5" t="s">
        <v>1326</v>
      </c>
      <c r="K158" s="5" t="s">
        <v>1236</v>
      </c>
      <c r="L158" s="24">
        <v>118.6</v>
      </c>
      <c r="M158" s="5">
        <v>2</v>
      </c>
      <c r="N158" s="15">
        <v>52400</v>
      </c>
      <c r="O158" s="16" t="s">
        <v>881</v>
      </c>
      <c r="P158" s="29"/>
      <c r="Q158" s="29"/>
      <c r="S158" s="5" t="s">
        <v>1330</v>
      </c>
      <c r="T158" s="5" t="s">
        <v>883</v>
      </c>
      <c r="U158" s="5" t="s">
        <v>1197</v>
      </c>
      <c r="V158" s="5" t="s">
        <v>1313</v>
      </c>
      <c r="W158" s="5">
        <v>2014</v>
      </c>
      <c r="Y158" s="5" t="s">
        <v>2077</v>
      </c>
      <c r="Z158" s="5" t="s">
        <v>2077</v>
      </c>
      <c r="AA158" s="5" t="s">
        <v>2077</v>
      </c>
      <c r="AC158" s="280">
        <v>13657</v>
      </c>
      <c r="AD158" s="280">
        <v>88313</v>
      </c>
      <c r="AE158" s="280">
        <v>463567</v>
      </c>
      <c r="AF158" s="280">
        <v>2184341</v>
      </c>
      <c r="AG158" s="280">
        <v>20406</v>
      </c>
      <c r="AH158" s="265">
        <v>37813</v>
      </c>
      <c r="AI158" s="280">
        <v>68001</v>
      </c>
      <c r="AJ158" s="231">
        <v>419858</v>
      </c>
      <c r="AK158" s="265">
        <v>1062221</v>
      </c>
      <c r="AL158" s="231">
        <v>2622473</v>
      </c>
      <c r="AN158" s="225">
        <v>0.1546431442709454</v>
      </c>
      <c r="AO158" s="225">
        <v>0.029460682058904106</v>
      </c>
      <c r="AP158" s="225">
        <v>0.04043004274515746</v>
      </c>
      <c r="AQ158" s="225">
        <v>0.3000838222967309</v>
      </c>
      <c r="AR158" s="223">
        <v>0.556065351980118</v>
      </c>
      <c r="AS158" s="225">
        <v>0.04860214643998685</v>
      </c>
      <c r="AT158" s="223">
        <v>0.03559805351240467</v>
      </c>
      <c r="AU158" s="225">
        <v>0.025930104904797874</v>
      </c>
    </row>
    <row r="159" spans="1:47" ht="12.75">
      <c r="A159" s="166"/>
      <c r="B159" s="17" t="s">
        <v>1006</v>
      </c>
      <c r="C159" s="18">
        <v>7427757</v>
      </c>
      <c r="D159" s="119" t="s">
        <v>1547</v>
      </c>
      <c r="E159" s="67" t="s">
        <v>950</v>
      </c>
      <c r="F159" s="5">
        <v>1</v>
      </c>
      <c r="G159" s="5" t="s">
        <v>1259</v>
      </c>
      <c r="H159" s="35">
        <v>2</v>
      </c>
      <c r="I159" s="5" t="s">
        <v>1204</v>
      </c>
      <c r="J159" s="5" t="s">
        <v>1326</v>
      </c>
      <c r="K159" s="35" t="s">
        <v>1925</v>
      </c>
      <c r="L159" s="24">
        <v>1578.3</v>
      </c>
      <c r="M159" s="5">
        <v>1.7</v>
      </c>
      <c r="N159" s="15">
        <v>76000</v>
      </c>
      <c r="O159" s="16" t="s">
        <v>868</v>
      </c>
      <c r="P159" s="29"/>
      <c r="Q159" s="16" t="s">
        <v>1201</v>
      </c>
      <c r="S159" s="59" t="s">
        <v>1549</v>
      </c>
      <c r="T159" s="59" t="s">
        <v>1326</v>
      </c>
      <c r="U159" s="59" t="s">
        <v>1197</v>
      </c>
      <c r="V159" s="59" t="s">
        <v>1313</v>
      </c>
      <c r="W159" s="5">
        <v>2018</v>
      </c>
      <c r="X159" s="60">
        <v>0.12</v>
      </c>
      <c r="Y159" s="16" t="s">
        <v>1325</v>
      </c>
      <c r="Z159" s="57" t="s">
        <v>1548</v>
      </c>
      <c r="AA159" s="59" t="s">
        <v>2077</v>
      </c>
      <c r="AB159" s="59"/>
      <c r="AC159" s="280">
        <v>35813</v>
      </c>
      <c r="AD159" s="280">
        <v>164983</v>
      </c>
      <c r="AE159" s="280">
        <v>463567</v>
      </c>
      <c r="AF159" s="280">
        <v>2184341</v>
      </c>
      <c r="AG159" s="280">
        <v>16983</v>
      </c>
      <c r="AH159" s="265">
        <v>25560</v>
      </c>
      <c r="AI159" s="280">
        <v>41970</v>
      </c>
      <c r="AJ159" s="231">
        <v>419858</v>
      </c>
      <c r="AK159" s="265">
        <v>1062222</v>
      </c>
      <c r="AL159" s="231">
        <v>2622473</v>
      </c>
      <c r="AN159" s="225">
        <v>0.21707084972391094</v>
      </c>
      <c r="AO159" s="225">
        <v>0.07725528348652945</v>
      </c>
      <c r="AP159" s="225">
        <v>0.07552987376970903</v>
      </c>
      <c r="AQ159" s="225">
        <v>0.40464617583988566</v>
      </c>
      <c r="AR159" s="223">
        <v>0.6090064331665476</v>
      </c>
      <c r="AS159" s="225">
        <v>0.04044939003186792</v>
      </c>
      <c r="AT159" s="223">
        <v>0.02406276654032773</v>
      </c>
      <c r="AU159" s="225">
        <v>0.01600397792465356</v>
      </c>
    </row>
    <row r="160" spans="1:47" ht="12.75">
      <c r="A160" s="166"/>
      <c r="B160" s="17" t="s">
        <v>1006</v>
      </c>
      <c r="C160" s="18">
        <v>7427757</v>
      </c>
      <c r="D160" s="119" t="s">
        <v>874</v>
      </c>
      <c r="E160" s="67" t="s">
        <v>950</v>
      </c>
      <c r="F160" s="5">
        <v>1</v>
      </c>
      <c r="G160" s="5" t="s">
        <v>1259</v>
      </c>
      <c r="H160" s="35">
        <v>2</v>
      </c>
      <c r="I160" s="5" t="s">
        <v>1204</v>
      </c>
      <c r="J160" s="5" t="s">
        <v>875</v>
      </c>
      <c r="K160" s="5" t="s">
        <v>772</v>
      </c>
      <c r="L160" s="24">
        <v>2509.13</v>
      </c>
      <c r="M160" s="5">
        <v>10.2</v>
      </c>
      <c r="N160" s="15">
        <v>41900</v>
      </c>
      <c r="O160" s="16" t="s">
        <v>873</v>
      </c>
      <c r="P160" s="16" t="s">
        <v>876</v>
      </c>
      <c r="Q160" s="16" t="s">
        <v>1201</v>
      </c>
      <c r="S160" s="5" t="s">
        <v>301</v>
      </c>
      <c r="T160" s="35" t="s">
        <v>873</v>
      </c>
      <c r="U160" s="5" t="s">
        <v>1197</v>
      </c>
      <c r="V160" s="5" t="s">
        <v>1313</v>
      </c>
      <c r="W160" s="5">
        <v>2018</v>
      </c>
      <c r="Y160" s="16" t="s">
        <v>1324</v>
      </c>
      <c r="Z160" s="5" t="s">
        <v>1323</v>
      </c>
      <c r="AA160" s="35">
        <v>55.7</v>
      </c>
      <c r="AB160" s="35"/>
      <c r="AC160" s="280">
        <v>1553</v>
      </c>
      <c r="AD160" s="280">
        <v>5334</v>
      </c>
      <c r="AE160" s="280">
        <v>463567</v>
      </c>
      <c r="AF160" s="280">
        <v>2184341</v>
      </c>
      <c r="AG160" s="226">
        <v>915</v>
      </c>
      <c r="AH160" s="265">
        <v>2660</v>
      </c>
      <c r="AI160" s="226">
        <v>9538</v>
      </c>
      <c r="AJ160" s="231">
        <v>419858</v>
      </c>
      <c r="AK160" s="265">
        <v>1062223</v>
      </c>
      <c r="AL160" s="231">
        <v>2622473</v>
      </c>
      <c r="AN160" s="225">
        <v>0.29115110611173606</v>
      </c>
      <c r="AO160" s="225">
        <v>0.0033501090457258606</v>
      </c>
      <c r="AP160" s="225">
        <v>0.0024419264208289824</v>
      </c>
      <c r="AQ160" s="225">
        <v>0.09593206122876913</v>
      </c>
      <c r="AR160" s="223">
        <v>0.2788844621513944</v>
      </c>
      <c r="AS160" s="225">
        <v>0.0021793082423104955</v>
      </c>
      <c r="AT160" s="223">
        <v>0.0025041822668121477</v>
      </c>
      <c r="AU160" s="225">
        <v>0.0036370250523074976</v>
      </c>
    </row>
    <row r="161" spans="1:47" ht="12.75">
      <c r="A161" s="166"/>
      <c r="B161" s="17" t="s">
        <v>1006</v>
      </c>
      <c r="C161" s="18">
        <v>7427757</v>
      </c>
      <c r="D161" s="119" t="s">
        <v>1314</v>
      </c>
      <c r="E161" s="67" t="s">
        <v>950</v>
      </c>
      <c r="F161" s="5">
        <v>1</v>
      </c>
      <c r="G161" s="5" t="s">
        <v>1259</v>
      </c>
      <c r="H161" s="35">
        <v>2</v>
      </c>
      <c r="I161" s="5" t="s">
        <v>1204</v>
      </c>
      <c r="J161" s="5" t="s">
        <v>884</v>
      </c>
      <c r="K161" s="5" t="s">
        <v>210</v>
      </c>
      <c r="L161" s="24">
        <v>590</v>
      </c>
      <c r="M161" s="5">
        <v>70</v>
      </c>
      <c r="N161" s="15">
        <v>5300</v>
      </c>
      <c r="O161" s="16" t="s">
        <v>884</v>
      </c>
      <c r="P161" s="29"/>
      <c r="Q161" s="29" t="s">
        <v>1334</v>
      </c>
      <c r="S161" s="5" t="s">
        <v>1328</v>
      </c>
      <c r="T161" s="5" t="s">
        <v>884</v>
      </c>
      <c r="U161" s="5" t="s">
        <v>1197</v>
      </c>
      <c r="V161" s="57" t="s">
        <v>1318</v>
      </c>
      <c r="W161" s="5">
        <v>2014</v>
      </c>
      <c r="Y161" s="5" t="s">
        <v>1327</v>
      </c>
      <c r="Z161" s="5" t="s">
        <v>1327</v>
      </c>
      <c r="AA161" s="16">
        <v>26.8</v>
      </c>
      <c r="AB161" s="16"/>
      <c r="AC161" s="280">
        <v>8102</v>
      </c>
      <c r="AD161" s="280">
        <v>28045</v>
      </c>
      <c r="AE161" s="280">
        <v>463567</v>
      </c>
      <c r="AF161" s="280">
        <v>2184341</v>
      </c>
      <c r="AG161" s="280">
        <v>11505</v>
      </c>
      <c r="AH161" s="265">
        <v>28181</v>
      </c>
      <c r="AI161" s="280">
        <v>59026</v>
      </c>
      <c r="AJ161" s="231">
        <v>419858</v>
      </c>
      <c r="AK161" s="265">
        <v>1062224</v>
      </c>
      <c r="AL161" s="231">
        <v>2622473</v>
      </c>
      <c r="AN161" s="225">
        <v>0.28889285077553933</v>
      </c>
      <c r="AO161" s="225">
        <v>0.017477516734366337</v>
      </c>
      <c r="AP161" s="225">
        <v>0.012839112574456095</v>
      </c>
      <c r="AQ161" s="225">
        <v>0.19491410564835834</v>
      </c>
      <c r="AR161" s="223">
        <v>0.47743367329651343</v>
      </c>
      <c r="AS161" s="225">
        <v>0.027402121669707378</v>
      </c>
      <c r="AT161" s="223">
        <v>0.02653018572353854</v>
      </c>
      <c r="AU161" s="225">
        <v>0.022507762710998358</v>
      </c>
    </row>
    <row r="162" spans="1:47" ht="12.75">
      <c r="A162" s="166"/>
      <c r="B162" s="17" t="s">
        <v>1006</v>
      </c>
      <c r="C162" s="18">
        <v>7427757</v>
      </c>
      <c r="D162" s="119" t="s">
        <v>867</v>
      </c>
      <c r="E162" s="67" t="s">
        <v>1441</v>
      </c>
      <c r="F162" s="5">
        <v>1</v>
      </c>
      <c r="G162" s="5" t="s">
        <v>1259</v>
      </c>
      <c r="H162" s="35">
        <v>2</v>
      </c>
      <c r="I162" s="5" t="s">
        <v>1204</v>
      </c>
      <c r="J162" s="5" t="s">
        <v>875</v>
      </c>
      <c r="K162" s="5" t="s">
        <v>772</v>
      </c>
      <c r="L162" s="24">
        <v>3830</v>
      </c>
      <c r="M162" s="5">
        <v>11.3</v>
      </c>
      <c r="N162" s="15">
        <v>31900</v>
      </c>
      <c r="O162" s="16" t="s">
        <v>875</v>
      </c>
      <c r="P162" s="29"/>
      <c r="Q162" s="16" t="s">
        <v>1316</v>
      </c>
      <c r="S162" s="5" t="s">
        <v>1332</v>
      </c>
      <c r="T162" s="5" t="s">
        <v>875</v>
      </c>
      <c r="U162" s="5" t="s">
        <v>1197</v>
      </c>
      <c r="V162" s="5" t="s">
        <v>1313</v>
      </c>
      <c r="W162" s="5" t="s">
        <v>2077</v>
      </c>
      <c r="Y162" s="16" t="s">
        <v>1575</v>
      </c>
      <c r="Z162" s="16" t="s">
        <v>1576</v>
      </c>
      <c r="AA162" s="5">
        <v>44.6</v>
      </c>
      <c r="AC162" s="280">
        <v>664</v>
      </c>
      <c r="AD162" s="280">
        <v>1837</v>
      </c>
      <c r="AE162" s="280">
        <v>463567</v>
      </c>
      <c r="AF162" s="280">
        <v>2184341</v>
      </c>
      <c r="AG162" s="280">
        <v>696</v>
      </c>
      <c r="AH162" s="265">
        <v>2192</v>
      </c>
      <c r="AI162" s="280">
        <v>6358</v>
      </c>
      <c r="AJ162" s="231">
        <v>419858</v>
      </c>
      <c r="AK162" s="265">
        <v>1062225</v>
      </c>
      <c r="AL162" s="231">
        <v>2622473</v>
      </c>
      <c r="AN162" s="225">
        <v>0.36145890038105605</v>
      </c>
      <c r="AO162" s="225">
        <v>0.0014323711567044246</v>
      </c>
      <c r="AP162" s="225">
        <v>0.0008409859083357406</v>
      </c>
      <c r="AQ162" s="225">
        <v>0.10946838628499528</v>
      </c>
      <c r="AR162" s="223">
        <v>0.3447625039320541</v>
      </c>
      <c r="AS162" s="225">
        <v>0.0016577033187410981</v>
      </c>
      <c r="AT162" s="223">
        <v>0.0020635929299348066</v>
      </c>
      <c r="AU162" s="225">
        <v>0.0024244291552286716</v>
      </c>
    </row>
    <row r="163" spans="1:47" ht="12.75" customHeight="1">
      <c r="A163" s="166"/>
      <c r="B163" s="17" t="s">
        <v>1006</v>
      </c>
      <c r="C163" s="18"/>
      <c r="D163" s="119" t="s">
        <v>1443</v>
      </c>
      <c r="F163" s="5">
        <v>1</v>
      </c>
      <c r="G163" s="5" t="s">
        <v>1259</v>
      </c>
      <c r="H163" s="35">
        <v>4</v>
      </c>
      <c r="I163" s="5" t="s">
        <v>1213</v>
      </c>
      <c r="J163" s="5" t="s">
        <v>1326</v>
      </c>
      <c r="K163" s="5" t="s">
        <v>1236</v>
      </c>
      <c r="L163" s="24">
        <v>212</v>
      </c>
      <c r="M163" s="5">
        <v>4.9</v>
      </c>
      <c r="N163" s="15" t="s">
        <v>2077</v>
      </c>
      <c r="O163" s="16" t="s">
        <v>883</v>
      </c>
      <c r="P163" s="29"/>
      <c r="Q163" s="29"/>
      <c r="S163" s="5" t="s">
        <v>1329</v>
      </c>
      <c r="T163" s="5" t="s">
        <v>883</v>
      </c>
      <c r="U163" s="5" t="s">
        <v>1197</v>
      </c>
      <c r="V163" s="5" t="s">
        <v>1313</v>
      </c>
      <c r="W163" s="5" t="s">
        <v>2077</v>
      </c>
      <c r="X163" s="5" t="s">
        <v>2077</v>
      </c>
      <c r="Y163" s="5" t="s">
        <v>2077</v>
      </c>
      <c r="Z163" s="5" t="s">
        <v>2077</v>
      </c>
      <c r="AA163" s="5" t="s">
        <v>2077</v>
      </c>
      <c r="AN163" s="225"/>
      <c r="AO163" s="225"/>
      <c r="AP163" s="225"/>
      <c r="AQ163" s="225"/>
      <c r="AS163" s="225"/>
      <c r="AU163" s="225"/>
    </row>
    <row r="164" spans="1:47" ht="12.75" customHeight="1">
      <c r="A164" s="166"/>
      <c r="B164" s="17" t="s">
        <v>1006</v>
      </c>
      <c r="C164" s="18"/>
      <c r="D164" s="119" t="s">
        <v>871</v>
      </c>
      <c r="F164" s="5">
        <v>1</v>
      </c>
      <c r="G164" s="5" t="s">
        <v>1259</v>
      </c>
      <c r="H164" s="51">
        <v>5</v>
      </c>
      <c r="I164" s="5" t="s">
        <v>1205</v>
      </c>
      <c r="J164" s="5" t="s">
        <v>1898</v>
      </c>
      <c r="K164" s="5" t="s">
        <v>1250</v>
      </c>
      <c r="L164" s="24" t="s">
        <v>2077</v>
      </c>
      <c r="M164" s="5" t="s">
        <v>2077</v>
      </c>
      <c r="N164" s="15" t="s">
        <v>2077</v>
      </c>
      <c r="O164" s="5" t="s">
        <v>872</v>
      </c>
      <c r="S164" s="5" t="s">
        <v>1331</v>
      </c>
      <c r="T164" s="5" t="s">
        <v>872</v>
      </c>
      <c r="U164" s="5" t="s">
        <v>2077</v>
      </c>
      <c r="V164" s="5" t="s">
        <v>998</v>
      </c>
      <c r="W164" s="5" t="s">
        <v>2077</v>
      </c>
      <c r="X164" s="5" t="s">
        <v>2077</v>
      </c>
      <c r="Y164" s="5" t="s">
        <v>2077</v>
      </c>
      <c r="Z164" s="5" t="s">
        <v>2077</v>
      </c>
      <c r="AA164" s="5" t="s">
        <v>2077</v>
      </c>
      <c r="AN164" s="225"/>
      <c r="AO164" s="225"/>
      <c r="AP164" s="225"/>
      <c r="AQ164" s="225"/>
      <c r="AS164" s="225"/>
      <c r="AU164" s="225"/>
    </row>
    <row r="165" spans="3:47" ht="12.75" customHeight="1">
      <c r="C165" s="18"/>
      <c r="AN165" s="225"/>
      <c r="AO165" s="225"/>
      <c r="AP165" s="225"/>
      <c r="AQ165" s="225"/>
      <c r="AS165" s="225"/>
      <c r="AU165" s="225"/>
    </row>
    <row r="166" spans="1:47" ht="12.75" customHeight="1">
      <c r="A166" s="167"/>
      <c r="B166" s="17" t="s">
        <v>1007</v>
      </c>
      <c r="C166" s="18">
        <v>6805275</v>
      </c>
      <c r="D166" s="119" t="s">
        <v>885</v>
      </c>
      <c r="E166" s="67" t="s">
        <v>950</v>
      </c>
      <c r="F166" s="5">
        <v>1</v>
      </c>
      <c r="G166" s="5" t="s">
        <v>194</v>
      </c>
      <c r="H166" s="35">
        <v>1</v>
      </c>
      <c r="I166" s="5" t="s">
        <v>198</v>
      </c>
      <c r="J166" s="5" t="s">
        <v>1892</v>
      </c>
      <c r="K166" s="35" t="s">
        <v>1925</v>
      </c>
      <c r="L166" s="24">
        <v>753</v>
      </c>
      <c r="M166" s="5">
        <v>9.3</v>
      </c>
      <c r="N166" s="15">
        <v>33000</v>
      </c>
      <c r="O166" s="16" t="s">
        <v>1892</v>
      </c>
      <c r="P166" s="29"/>
      <c r="Q166" s="16" t="s">
        <v>289</v>
      </c>
      <c r="S166" s="5" t="s">
        <v>290</v>
      </c>
      <c r="T166" s="5" t="s">
        <v>1892</v>
      </c>
      <c r="U166" s="5" t="s">
        <v>1197</v>
      </c>
      <c r="V166" s="35" t="s">
        <v>1318</v>
      </c>
      <c r="AA166" s="5">
        <v>126.6</v>
      </c>
      <c r="AC166" s="226">
        <v>1063</v>
      </c>
      <c r="AD166" s="226">
        <v>7920</v>
      </c>
      <c r="AE166" s="226">
        <v>676146</v>
      </c>
      <c r="AF166" s="226">
        <v>2917797</v>
      </c>
      <c r="AG166" s="226">
        <v>726</v>
      </c>
      <c r="AH166" s="265">
        <v>2257</v>
      </c>
      <c r="AI166" s="226">
        <v>9307</v>
      </c>
      <c r="AJ166" s="18">
        <v>428726</v>
      </c>
      <c r="AK166" s="265">
        <v>863807</v>
      </c>
      <c r="AL166" s="18">
        <v>2127479</v>
      </c>
      <c r="AN166" s="225">
        <v>0.1342171717171717</v>
      </c>
      <c r="AO166" s="225">
        <v>0.0015721456608483967</v>
      </c>
      <c r="AP166" s="225">
        <v>0.0027143766341524104</v>
      </c>
      <c r="AQ166" s="225">
        <v>0.07800580208445257</v>
      </c>
      <c r="AR166" s="223">
        <v>0.24250564091544</v>
      </c>
      <c r="AS166" s="225">
        <v>0.001693389250943493</v>
      </c>
      <c r="AT166" s="223">
        <v>0.0026128521764699755</v>
      </c>
      <c r="AU166" s="225">
        <v>0.004374661277502622</v>
      </c>
    </row>
    <row r="167" spans="1:47" ht="12.75" customHeight="1">
      <c r="A167" s="167"/>
      <c r="B167" s="17" t="s">
        <v>1007</v>
      </c>
      <c r="C167" s="18">
        <v>6805275</v>
      </c>
      <c r="D167" s="119" t="s">
        <v>1895</v>
      </c>
      <c r="E167" s="67" t="s">
        <v>950</v>
      </c>
      <c r="F167" s="5">
        <v>1</v>
      </c>
      <c r="G167" s="5" t="s">
        <v>194</v>
      </c>
      <c r="H167" s="35">
        <v>1</v>
      </c>
      <c r="I167" s="5" t="s">
        <v>198</v>
      </c>
      <c r="J167" s="5" t="s">
        <v>1892</v>
      </c>
      <c r="K167" s="35" t="s">
        <v>1925</v>
      </c>
      <c r="L167" s="24">
        <v>275</v>
      </c>
      <c r="M167" s="5">
        <v>4.5</v>
      </c>
      <c r="N167" s="15" t="s">
        <v>2077</v>
      </c>
      <c r="O167" s="16" t="s">
        <v>1892</v>
      </c>
      <c r="P167" s="29"/>
      <c r="Q167" s="29"/>
      <c r="S167" s="5" t="s">
        <v>1899</v>
      </c>
      <c r="T167" s="5" t="s">
        <v>1892</v>
      </c>
      <c r="U167" s="5" t="s">
        <v>1197</v>
      </c>
      <c r="V167" s="35" t="s">
        <v>1318</v>
      </c>
      <c r="W167" s="5">
        <v>2012</v>
      </c>
      <c r="Y167" s="5" t="s">
        <v>1327</v>
      </c>
      <c r="AC167" s="226">
        <v>497</v>
      </c>
      <c r="AD167" s="226">
        <v>1248</v>
      </c>
      <c r="AE167" s="226">
        <v>676146</v>
      </c>
      <c r="AF167" s="226">
        <v>2917797</v>
      </c>
      <c r="AG167" s="226">
        <v>221</v>
      </c>
      <c r="AH167" s="265">
        <v>669</v>
      </c>
      <c r="AI167" s="226">
        <v>2162</v>
      </c>
      <c r="AJ167" s="18">
        <v>428726</v>
      </c>
      <c r="AK167" s="265">
        <v>863808</v>
      </c>
      <c r="AL167" s="18">
        <v>2127479</v>
      </c>
      <c r="AN167" s="225">
        <v>0.39823717948717946</v>
      </c>
      <c r="AO167" s="225">
        <v>0.00073504834754624</v>
      </c>
      <c r="AP167" s="225">
        <v>0.000427719954472501</v>
      </c>
      <c r="AQ167" s="225">
        <v>0.10222016651248844</v>
      </c>
      <c r="AR167" s="223">
        <v>0.3094357076780759</v>
      </c>
      <c r="AS167" s="225">
        <v>0.0005154807499428539</v>
      </c>
      <c r="AT167" s="223">
        <v>0.0007744776617026006</v>
      </c>
      <c r="AU167" s="225">
        <v>0.0010162262471215932</v>
      </c>
    </row>
    <row r="168" spans="1:47" ht="12.75" customHeight="1">
      <c r="A168" s="167"/>
      <c r="B168" s="17" t="s">
        <v>1007</v>
      </c>
      <c r="C168" s="18">
        <v>6805275</v>
      </c>
      <c r="D168" s="119" t="s">
        <v>886</v>
      </c>
      <c r="E168" s="67" t="s">
        <v>1441</v>
      </c>
      <c r="F168" s="5">
        <v>1</v>
      </c>
      <c r="G168" s="5" t="s">
        <v>194</v>
      </c>
      <c r="H168" s="35">
        <v>1</v>
      </c>
      <c r="I168" s="5" t="s">
        <v>198</v>
      </c>
      <c r="J168" s="5" t="s">
        <v>1893</v>
      </c>
      <c r="K168" s="5" t="s">
        <v>210</v>
      </c>
      <c r="L168" s="24">
        <v>191</v>
      </c>
      <c r="M168" s="5">
        <v>21</v>
      </c>
      <c r="N168" s="15">
        <v>5600</v>
      </c>
      <c r="O168" s="16" t="s">
        <v>1893</v>
      </c>
      <c r="P168" s="29"/>
      <c r="Q168" s="16" t="s">
        <v>1201</v>
      </c>
      <c r="S168" s="5" t="s">
        <v>288</v>
      </c>
      <c r="T168" s="5" t="s">
        <v>1893</v>
      </c>
      <c r="U168" s="5" t="s">
        <v>1197</v>
      </c>
      <c r="V168" s="5" t="s">
        <v>1318</v>
      </c>
      <c r="W168" s="5">
        <v>2011</v>
      </c>
      <c r="Y168" s="5" t="s">
        <v>287</v>
      </c>
      <c r="Z168" s="5" t="s">
        <v>287</v>
      </c>
      <c r="AA168" s="5">
        <v>9.4</v>
      </c>
      <c r="AC168" s="226">
        <v>4360</v>
      </c>
      <c r="AD168" s="226">
        <v>25992</v>
      </c>
      <c r="AE168" s="226">
        <v>676146</v>
      </c>
      <c r="AF168" s="226">
        <v>2917797</v>
      </c>
      <c r="AG168" s="226">
        <v>2847</v>
      </c>
      <c r="AH168" s="265">
        <v>10549</v>
      </c>
      <c r="AI168" s="226">
        <v>9966</v>
      </c>
      <c r="AJ168" s="18">
        <v>428726</v>
      </c>
      <c r="AK168" s="265">
        <v>863809</v>
      </c>
      <c r="AL168" s="18">
        <v>2127479</v>
      </c>
      <c r="AN168" s="225">
        <v>0.1677439212065251</v>
      </c>
      <c r="AO168" s="225">
        <v>0.006448311459359369</v>
      </c>
      <c r="AP168" s="225">
        <v>0.00890809059026382</v>
      </c>
      <c r="AQ168" s="225">
        <v>0.2856712823600241</v>
      </c>
      <c r="AR168" s="223">
        <v>1.0584988962472406</v>
      </c>
      <c r="AS168" s="225">
        <v>0.006640604955146177</v>
      </c>
      <c r="AT168" s="223">
        <v>0.012212190426355827</v>
      </c>
      <c r="AU168" s="225">
        <v>0.004684417566518871</v>
      </c>
    </row>
    <row r="169" spans="1:47" ht="12.75">
      <c r="A169" s="167"/>
      <c r="B169" s="17" t="s">
        <v>1007</v>
      </c>
      <c r="C169" s="18"/>
      <c r="D169" s="119" t="s">
        <v>1890</v>
      </c>
      <c r="E169" s="263"/>
      <c r="F169" s="5">
        <v>1</v>
      </c>
      <c r="G169" s="5" t="s">
        <v>194</v>
      </c>
      <c r="H169" s="35">
        <v>2</v>
      </c>
      <c r="I169" s="5" t="s">
        <v>1204</v>
      </c>
      <c r="J169" s="5" t="s">
        <v>1897</v>
      </c>
      <c r="K169" s="5" t="s">
        <v>1250</v>
      </c>
      <c r="L169" s="24">
        <v>20</v>
      </c>
      <c r="M169" s="5">
        <v>0.9</v>
      </c>
      <c r="N169" s="15" t="s">
        <v>2077</v>
      </c>
      <c r="O169" s="5" t="s">
        <v>1892</v>
      </c>
      <c r="Q169" s="16" t="s">
        <v>1400</v>
      </c>
      <c r="S169" s="55" t="s">
        <v>1507</v>
      </c>
      <c r="T169" s="55" t="s">
        <v>1508</v>
      </c>
      <c r="U169" s="5" t="s">
        <v>1197</v>
      </c>
      <c r="V169" s="5" t="s">
        <v>1313</v>
      </c>
      <c r="W169" s="5">
        <v>2012</v>
      </c>
      <c r="Y169" s="5" t="s">
        <v>297</v>
      </c>
      <c r="Z169" s="5" t="s">
        <v>1447</v>
      </c>
      <c r="AA169" s="5" t="s">
        <v>2077</v>
      </c>
      <c r="AC169" s="280"/>
      <c r="AD169" s="280"/>
      <c r="AE169" s="280"/>
      <c r="AF169" s="280"/>
      <c r="AG169" s="280"/>
      <c r="AH169" s="284"/>
      <c r="AI169" s="280"/>
      <c r="AJ169" s="231"/>
      <c r="AK169" s="284"/>
      <c r="AL169" s="231"/>
      <c r="AN169" s="225"/>
      <c r="AO169" s="225"/>
      <c r="AP169" s="225"/>
      <c r="AQ169" s="225"/>
      <c r="AS169" s="225"/>
      <c r="AU169" s="225"/>
    </row>
    <row r="170" spans="1:47" ht="12.75">
      <c r="A170" s="167"/>
      <c r="B170" s="17" t="s">
        <v>1007</v>
      </c>
      <c r="C170" s="18">
        <v>6805275</v>
      </c>
      <c r="D170" s="119" t="s">
        <v>1900</v>
      </c>
      <c r="E170" s="67" t="s">
        <v>1441</v>
      </c>
      <c r="F170" s="5">
        <v>1</v>
      </c>
      <c r="G170" s="5" t="s">
        <v>194</v>
      </c>
      <c r="H170" s="35">
        <v>2</v>
      </c>
      <c r="I170" s="5" t="s">
        <v>1204</v>
      </c>
      <c r="J170" s="5" t="s">
        <v>1901</v>
      </c>
      <c r="K170" s="5" t="s">
        <v>1250</v>
      </c>
      <c r="L170" s="24">
        <v>35</v>
      </c>
      <c r="M170" s="5">
        <v>2</v>
      </c>
      <c r="N170" s="15" t="s">
        <v>2077</v>
      </c>
      <c r="O170" s="16" t="s">
        <v>1901</v>
      </c>
      <c r="P170" s="16" t="s">
        <v>908</v>
      </c>
      <c r="Q170" s="16" t="s">
        <v>906</v>
      </c>
      <c r="S170" s="5" t="s">
        <v>907</v>
      </c>
      <c r="T170" s="5" t="s">
        <v>1892</v>
      </c>
      <c r="U170" s="5" t="s">
        <v>1197</v>
      </c>
      <c r="V170" s="5" t="s">
        <v>1313</v>
      </c>
      <c r="W170" s="5">
        <v>2012</v>
      </c>
      <c r="Y170" s="5" t="s">
        <v>297</v>
      </c>
      <c r="AA170" s="5" t="s">
        <v>2077</v>
      </c>
      <c r="AC170" s="226">
        <v>5635</v>
      </c>
      <c r="AD170" s="226">
        <v>30924</v>
      </c>
      <c r="AE170" s="226">
        <v>676146</v>
      </c>
      <c r="AF170" s="226">
        <v>2917797</v>
      </c>
      <c r="AG170" s="226">
        <v>1505</v>
      </c>
      <c r="AH170" s="265">
        <v>2791</v>
      </c>
      <c r="AI170" s="226">
        <v>6218</v>
      </c>
      <c r="AJ170" s="18">
        <v>428726</v>
      </c>
      <c r="AK170" s="265">
        <v>863811</v>
      </c>
      <c r="AL170" s="18">
        <v>2127479</v>
      </c>
      <c r="AN170" s="225">
        <v>0.18222092872849566</v>
      </c>
      <c r="AO170" s="225">
        <v>0.008333998870066524</v>
      </c>
      <c r="AP170" s="225">
        <v>0.010598406948804184</v>
      </c>
      <c r="AQ170" s="225">
        <v>0.242039240913477</v>
      </c>
      <c r="AR170" s="223">
        <v>0.4488581537471856</v>
      </c>
      <c r="AS170" s="225">
        <v>0.0035104005821900235</v>
      </c>
      <c r="AT170" s="223">
        <v>0.003231030862075153</v>
      </c>
      <c r="AU170" s="225">
        <v>0.0029227080502322233</v>
      </c>
    </row>
    <row r="171" spans="1:47" ht="12.75">
      <c r="A171" s="167"/>
      <c r="B171" s="17" t="s">
        <v>1007</v>
      </c>
      <c r="C171" s="18">
        <v>6805275</v>
      </c>
      <c r="D171" s="119" t="s">
        <v>622</v>
      </c>
      <c r="E171" s="67" t="s">
        <v>1441</v>
      </c>
      <c r="F171" s="5">
        <v>1</v>
      </c>
      <c r="G171" s="5" t="s">
        <v>194</v>
      </c>
      <c r="H171" s="35">
        <v>2</v>
      </c>
      <c r="I171" s="5" t="s">
        <v>1204</v>
      </c>
      <c r="J171" s="5" t="s">
        <v>1894</v>
      </c>
      <c r="K171" s="5" t="s">
        <v>210</v>
      </c>
      <c r="L171" s="24">
        <v>531.5</v>
      </c>
      <c r="M171" s="5">
        <v>37</v>
      </c>
      <c r="N171" s="15">
        <v>15454</v>
      </c>
      <c r="O171" s="16" t="s">
        <v>1894</v>
      </c>
      <c r="P171" s="29"/>
      <c r="Q171" s="16" t="s">
        <v>1201</v>
      </c>
      <c r="S171" s="5" t="s">
        <v>298</v>
      </c>
      <c r="T171" s="5" t="s">
        <v>1894</v>
      </c>
      <c r="U171" s="5" t="s">
        <v>1197</v>
      </c>
      <c r="V171" s="5" t="s">
        <v>1313</v>
      </c>
      <c r="Y171" s="5" t="s">
        <v>1327</v>
      </c>
      <c r="Z171" s="5" t="s">
        <v>1327</v>
      </c>
      <c r="AA171" s="5">
        <v>12.5</v>
      </c>
      <c r="AC171" s="226">
        <v>7751</v>
      </c>
      <c r="AD171" s="226">
        <v>44285</v>
      </c>
      <c r="AE171" s="226">
        <v>676146</v>
      </c>
      <c r="AF171" s="226">
        <v>2917797</v>
      </c>
      <c r="AG171" s="226">
        <v>7827</v>
      </c>
      <c r="AH171" s="265">
        <v>14529</v>
      </c>
      <c r="AI171" s="226">
        <v>38453</v>
      </c>
      <c r="AJ171" s="18">
        <v>428726</v>
      </c>
      <c r="AK171" s="265">
        <v>863812</v>
      </c>
      <c r="AL171" s="18">
        <v>2127479</v>
      </c>
      <c r="AN171" s="225">
        <v>0.1750254036355425</v>
      </c>
      <c r="AO171" s="225">
        <v>0.011463500486581301</v>
      </c>
      <c r="AP171" s="225">
        <v>0.0151775466216464</v>
      </c>
      <c r="AQ171" s="225">
        <v>0.2035471874756196</v>
      </c>
      <c r="AR171" s="223">
        <v>0.3778378800093621</v>
      </c>
      <c r="AS171" s="225">
        <v>0.018256415519469313</v>
      </c>
      <c r="AT171" s="223">
        <v>0.01681963204956634</v>
      </c>
      <c r="AU171" s="225">
        <v>0.018074443978060416</v>
      </c>
    </row>
    <row r="172" spans="1:47" ht="12.75" customHeight="1">
      <c r="A172" s="167"/>
      <c r="B172" s="17" t="s">
        <v>1007</v>
      </c>
      <c r="C172" s="18"/>
      <c r="D172" s="119" t="s">
        <v>376</v>
      </c>
      <c r="F172" s="5">
        <v>1</v>
      </c>
      <c r="G172" s="5" t="s">
        <v>194</v>
      </c>
      <c r="H172" s="51">
        <v>3</v>
      </c>
      <c r="I172" s="5" t="s">
        <v>1207</v>
      </c>
      <c r="J172" s="5" t="s">
        <v>1892</v>
      </c>
      <c r="K172" s="35" t="s">
        <v>1925</v>
      </c>
      <c r="L172" s="24">
        <v>612</v>
      </c>
      <c r="M172" s="5" t="s">
        <v>2077</v>
      </c>
      <c r="N172" s="15" t="s">
        <v>2077</v>
      </c>
      <c r="O172" s="16" t="s">
        <v>1892</v>
      </c>
      <c r="P172" s="29"/>
      <c r="Q172" s="29"/>
      <c r="S172" s="5" t="s">
        <v>1446</v>
      </c>
      <c r="T172" s="5" t="s">
        <v>1892</v>
      </c>
      <c r="U172" s="5" t="s">
        <v>1197</v>
      </c>
      <c r="V172" s="5" t="s">
        <v>1313</v>
      </c>
      <c r="W172" s="5" t="s">
        <v>2077</v>
      </c>
      <c r="X172" s="5" t="s">
        <v>2077</v>
      </c>
      <c r="Y172" s="16" t="s">
        <v>1444</v>
      </c>
      <c r="Z172" s="16" t="s">
        <v>1445</v>
      </c>
      <c r="AA172" s="5">
        <v>77</v>
      </c>
      <c r="AN172" s="225"/>
      <c r="AO172" s="225"/>
      <c r="AP172" s="225"/>
      <c r="AQ172" s="225"/>
      <c r="AS172" s="225"/>
      <c r="AU172" s="225"/>
    </row>
    <row r="173" spans="1:47" ht="12.75" customHeight="1">
      <c r="A173" s="167"/>
      <c r="B173" s="17" t="s">
        <v>1007</v>
      </c>
      <c r="C173" s="18"/>
      <c r="D173" s="119" t="s">
        <v>291</v>
      </c>
      <c r="F173" s="5">
        <v>1</v>
      </c>
      <c r="G173" s="5" t="s">
        <v>194</v>
      </c>
      <c r="H173" s="51">
        <v>3</v>
      </c>
      <c r="I173" s="5" t="s">
        <v>1207</v>
      </c>
      <c r="J173" s="5" t="s">
        <v>1896</v>
      </c>
      <c r="K173" s="5" t="s">
        <v>1250</v>
      </c>
      <c r="L173" s="24">
        <v>56.9</v>
      </c>
      <c r="M173" s="100">
        <v>5.65</v>
      </c>
      <c r="N173" s="15">
        <v>5800</v>
      </c>
      <c r="O173" s="16" t="s">
        <v>1896</v>
      </c>
      <c r="P173" s="29" t="s">
        <v>292</v>
      </c>
      <c r="Q173" s="29"/>
      <c r="S173" s="5" t="s">
        <v>296</v>
      </c>
      <c r="T173" s="5" t="s">
        <v>1896</v>
      </c>
      <c r="U173" s="5" t="s">
        <v>1197</v>
      </c>
      <c r="V173" s="5" t="s">
        <v>1318</v>
      </c>
      <c r="W173" s="5" t="s">
        <v>2077</v>
      </c>
      <c r="Y173" s="5" t="s">
        <v>293</v>
      </c>
      <c r="Z173" s="5" t="s">
        <v>998</v>
      </c>
      <c r="AA173" s="5">
        <v>1.55</v>
      </c>
      <c r="AN173" s="225"/>
      <c r="AO173" s="225"/>
      <c r="AP173" s="225"/>
      <c r="AQ173" s="225"/>
      <c r="AS173" s="225"/>
      <c r="AU173" s="225"/>
    </row>
    <row r="174" spans="1:47" ht="12.75" customHeight="1">
      <c r="A174" s="167"/>
      <c r="B174" s="17" t="s">
        <v>1007</v>
      </c>
      <c r="C174" s="18"/>
      <c r="D174" s="119" t="s">
        <v>294</v>
      </c>
      <c r="F174" s="5">
        <v>1</v>
      </c>
      <c r="G174" s="5" t="s">
        <v>194</v>
      </c>
      <c r="H174" s="51">
        <v>3</v>
      </c>
      <c r="I174" s="5" t="s">
        <v>1207</v>
      </c>
      <c r="J174" s="5" t="s">
        <v>1896</v>
      </c>
      <c r="K174" s="5" t="s">
        <v>1250</v>
      </c>
      <c r="L174" s="24">
        <v>30.7</v>
      </c>
      <c r="M174" s="100" t="s">
        <v>2077</v>
      </c>
      <c r="N174" s="15">
        <v>3000</v>
      </c>
      <c r="O174" s="16" t="s">
        <v>1896</v>
      </c>
      <c r="P174" s="29"/>
      <c r="Q174" s="29"/>
      <c r="S174" s="5" t="s">
        <v>296</v>
      </c>
      <c r="T174" s="5" t="s">
        <v>1896</v>
      </c>
      <c r="U174" s="5" t="s">
        <v>1197</v>
      </c>
      <c r="V174" s="5" t="s">
        <v>1318</v>
      </c>
      <c r="W174" s="5" t="s">
        <v>2077</v>
      </c>
      <c r="Y174" s="5" t="s">
        <v>295</v>
      </c>
      <c r="Z174" s="5" t="s">
        <v>998</v>
      </c>
      <c r="AA174" s="5" t="s">
        <v>2077</v>
      </c>
      <c r="AN174" s="225"/>
      <c r="AO174" s="225"/>
      <c r="AP174" s="225"/>
      <c r="AQ174" s="225"/>
      <c r="AS174" s="225"/>
      <c r="AU174" s="225"/>
    </row>
    <row r="175" spans="1:47" ht="12.75" customHeight="1">
      <c r="A175" s="167"/>
      <c r="B175" s="17" t="s">
        <v>1007</v>
      </c>
      <c r="C175" s="18"/>
      <c r="D175" s="119" t="s">
        <v>1338</v>
      </c>
      <c r="F175" s="5">
        <v>1</v>
      </c>
      <c r="G175" s="5" t="s">
        <v>194</v>
      </c>
      <c r="H175" s="51">
        <v>5</v>
      </c>
      <c r="I175" s="5" t="s">
        <v>1205</v>
      </c>
      <c r="J175" s="5" t="s">
        <v>1891</v>
      </c>
      <c r="K175" s="5" t="s">
        <v>210</v>
      </c>
      <c r="L175" s="24">
        <v>435</v>
      </c>
      <c r="M175" s="5" t="s">
        <v>2077</v>
      </c>
      <c r="N175" s="15">
        <v>11600</v>
      </c>
      <c r="O175" s="16" t="s">
        <v>1891</v>
      </c>
      <c r="P175" s="29" t="s">
        <v>285</v>
      </c>
      <c r="Q175" s="16" t="s">
        <v>1201</v>
      </c>
      <c r="T175" s="5" t="s">
        <v>1891</v>
      </c>
      <c r="U175" s="5" t="s">
        <v>1197</v>
      </c>
      <c r="V175" s="5" t="s">
        <v>998</v>
      </c>
      <c r="W175" s="5" t="s">
        <v>2077</v>
      </c>
      <c r="X175" s="5" t="s">
        <v>2077</v>
      </c>
      <c r="Y175" s="5" t="s">
        <v>2077</v>
      </c>
      <c r="Z175" s="5" t="s">
        <v>2077</v>
      </c>
      <c r="AA175" s="5" t="s">
        <v>2077</v>
      </c>
      <c r="AN175" s="225"/>
      <c r="AO175" s="225"/>
      <c r="AP175" s="225"/>
      <c r="AQ175" s="225"/>
      <c r="AS175" s="225"/>
      <c r="AU175" s="225"/>
    </row>
    <row r="176" spans="1:47" ht="12.75" customHeight="1">
      <c r="A176" s="167"/>
      <c r="B176" s="17" t="s">
        <v>1007</v>
      </c>
      <c r="C176" s="18"/>
      <c r="D176" s="119" t="s">
        <v>1339</v>
      </c>
      <c r="F176" s="5">
        <v>1</v>
      </c>
      <c r="G176" s="5" t="s">
        <v>194</v>
      </c>
      <c r="H176" s="51">
        <v>5</v>
      </c>
      <c r="I176" s="5" t="s">
        <v>1205</v>
      </c>
      <c r="J176" s="5" t="s">
        <v>1891</v>
      </c>
      <c r="K176" s="5" t="s">
        <v>210</v>
      </c>
      <c r="L176" s="24">
        <v>230</v>
      </c>
      <c r="M176" s="5" t="s">
        <v>2077</v>
      </c>
      <c r="N176" s="15">
        <v>5000</v>
      </c>
      <c r="O176" s="16" t="s">
        <v>1891</v>
      </c>
      <c r="P176" s="16" t="s">
        <v>286</v>
      </c>
      <c r="Q176" s="16"/>
      <c r="T176" s="5" t="s">
        <v>1891</v>
      </c>
      <c r="U176" s="5" t="s">
        <v>1197</v>
      </c>
      <c r="V176" s="5" t="s">
        <v>998</v>
      </c>
      <c r="W176" s="5" t="s">
        <v>2077</v>
      </c>
      <c r="X176" s="5" t="s">
        <v>2077</v>
      </c>
      <c r="Y176" s="5" t="s">
        <v>2077</v>
      </c>
      <c r="Z176" s="5" t="s">
        <v>2077</v>
      </c>
      <c r="AA176" s="5" t="s">
        <v>2077</v>
      </c>
      <c r="AN176" s="225"/>
      <c r="AO176" s="225"/>
      <c r="AP176" s="225"/>
      <c r="AQ176" s="225"/>
      <c r="AS176" s="225"/>
      <c r="AU176" s="225"/>
    </row>
    <row r="177" spans="1:47" ht="12.75" customHeight="1">
      <c r="A177" s="167"/>
      <c r="B177" s="17" t="s">
        <v>1007</v>
      </c>
      <c r="C177" s="18"/>
      <c r="D177" s="119" t="s">
        <v>281</v>
      </c>
      <c r="F177" s="5">
        <v>1</v>
      </c>
      <c r="G177" s="5" t="s">
        <v>194</v>
      </c>
      <c r="H177" s="51">
        <v>5</v>
      </c>
      <c r="I177" s="5" t="s">
        <v>1205</v>
      </c>
      <c r="J177" s="5" t="s">
        <v>1891</v>
      </c>
      <c r="K177" s="5" t="s">
        <v>210</v>
      </c>
      <c r="L177" s="24">
        <v>235</v>
      </c>
      <c r="M177" s="5" t="s">
        <v>2077</v>
      </c>
      <c r="N177" s="15">
        <v>9600</v>
      </c>
      <c r="O177" s="16" t="s">
        <v>1891</v>
      </c>
      <c r="P177" s="29"/>
      <c r="Q177" s="16"/>
      <c r="T177" s="5" t="s">
        <v>1891</v>
      </c>
      <c r="U177" s="5" t="s">
        <v>1197</v>
      </c>
      <c r="V177" s="5" t="s">
        <v>998</v>
      </c>
      <c r="W177" s="5" t="s">
        <v>2077</v>
      </c>
      <c r="X177" s="5" t="s">
        <v>2077</v>
      </c>
      <c r="Y177" s="5" t="s">
        <v>2077</v>
      </c>
      <c r="Z177" s="5" t="s">
        <v>2077</v>
      </c>
      <c r="AA177" s="5" t="s">
        <v>2077</v>
      </c>
      <c r="AN177" s="225"/>
      <c r="AO177" s="225"/>
      <c r="AP177" s="225"/>
      <c r="AQ177" s="225"/>
      <c r="AS177" s="225"/>
      <c r="AU177" s="225"/>
    </row>
    <row r="178" spans="1:47" ht="12.75" customHeight="1">
      <c r="A178" s="167"/>
      <c r="B178" s="17" t="s">
        <v>1007</v>
      </c>
      <c r="C178" s="18"/>
      <c r="D178" s="119" t="s">
        <v>282</v>
      </c>
      <c r="F178" s="5">
        <v>1</v>
      </c>
      <c r="G178" s="5" t="s">
        <v>194</v>
      </c>
      <c r="H178" s="51">
        <v>5</v>
      </c>
      <c r="I178" s="5" t="s">
        <v>1205</v>
      </c>
      <c r="J178" s="5" t="s">
        <v>1891</v>
      </c>
      <c r="K178" s="5" t="s">
        <v>210</v>
      </c>
      <c r="L178" s="24">
        <v>178</v>
      </c>
      <c r="M178" s="5" t="s">
        <v>2077</v>
      </c>
      <c r="N178" s="15">
        <v>6500</v>
      </c>
      <c r="O178" s="16" t="s">
        <v>1891</v>
      </c>
      <c r="P178" s="29"/>
      <c r="Q178" s="16"/>
      <c r="T178" s="5" t="s">
        <v>1891</v>
      </c>
      <c r="U178" s="5" t="s">
        <v>1197</v>
      </c>
      <c r="V178" s="5" t="s">
        <v>998</v>
      </c>
      <c r="W178" s="5" t="s">
        <v>2077</v>
      </c>
      <c r="X178" s="5" t="s">
        <v>2077</v>
      </c>
      <c r="Y178" s="5" t="s">
        <v>2077</v>
      </c>
      <c r="Z178" s="5" t="s">
        <v>2077</v>
      </c>
      <c r="AA178" s="5" t="s">
        <v>2077</v>
      </c>
      <c r="AN178" s="225"/>
      <c r="AO178" s="225"/>
      <c r="AP178" s="225"/>
      <c r="AQ178" s="225"/>
      <c r="AS178" s="225"/>
      <c r="AU178" s="225"/>
    </row>
    <row r="179" spans="1:47" ht="12.75" customHeight="1">
      <c r="A179" s="167"/>
      <c r="B179" s="17" t="s">
        <v>1007</v>
      </c>
      <c r="C179" s="18"/>
      <c r="D179" s="119" t="s">
        <v>283</v>
      </c>
      <c r="F179" s="5">
        <v>1</v>
      </c>
      <c r="G179" s="5" t="s">
        <v>194</v>
      </c>
      <c r="H179" s="51">
        <v>5</v>
      </c>
      <c r="I179" s="5" t="s">
        <v>1205</v>
      </c>
      <c r="J179" s="5" t="s">
        <v>1891</v>
      </c>
      <c r="K179" s="5" t="s">
        <v>210</v>
      </c>
      <c r="L179" s="24">
        <v>170</v>
      </c>
      <c r="M179" s="5" t="s">
        <v>2077</v>
      </c>
      <c r="N179" s="15">
        <v>3200</v>
      </c>
      <c r="O179" s="16" t="s">
        <v>1891</v>
      </c>
      <c r="P179" s="29"/>
      <c r="Q179" s="16"/>
      <c r="T179" s="5" t="s">
        <v>1891</v>
      </c>
      <c r="U179" s="5" t="s">
        <v>1197</v>
      </c>
      <c r="V179" s="5" t="s">
        <v>998</v>
      </c>
      <c r="W179" s="5" t="s">
        <v>2077</v>
      </c>
      <c r="X179" s="5" t="s">
        <v>2077</v>
      </c>
      <c r="Y179" s="5" t="s">
        <v>2077</v>
      </c>
      <c r="Z179" s="5" t="s">
        <v>2077</v>
      </c>
      <c r="AA179" s="5" t="s">
        <v>2077</v>
      </c>
      <c r="AN179" s="225"/>
      <c r="AO179" s="225"/>
      <c r="AP179" s="225"/>
      <c r="AQ179" s="225"/>
      <c r="AS179" s="225"/>
      <c r="AU179" s="225"/>
    </row>
    <row r="180" spans="1:47" ht="12.75" customHeight="1">
      <c r="A180" s="167"/>
      <c r="B180" s="17" t="s">
        <v>1007</v>
      </c>
      <c r="C180" s="18"/>
      <c r="D180" s="119" t="s">
        <v>284</v>
      </c>
      <c r="F180" s="5">
        <v>1</v>
      </c>
      <c r="G180" s="5" t="s">
        <v>194</v>
      </c>
      <c r="H180" s="51">
        <v>5</v>
      </c>
      <c r="I180" s="5" t="s">
        <v>1205</v>
      </c>
      <c r="J180" s="5" t="s">
        <v>1891</v>
      </c>
      <c r="K180" s="5" t="s">
        <v>210</v>
      </c>
      <c r="L180" s="24">
        <v>266</v>
      </c>
      <c r="M180" s="5" t="s">
        <v>2077</v>
      </c>
      <c r="N180" s="15">
        <v>4000</v>
      </c>
      <c r="O180" s="16" t="s">
        <v>1891</v>
      </c>
      <c r="P180" s="29"/>
      <c r="Q180" s="16"/>
      <c r="T180" s="5" t="s">
        <v>1891</v>
      </c>
      <c r="U180" s="5" t="s">
        <v>1197</v>
      </c>
      <c r="V180" s="5" t="s">
        <v>998</v>
      </c>
      <c r="W180" s="5" t="s">
        <v>2077</v>
      </c>
      <c r="X180" s="5" t="s">
        <v>2077</v>
      </c>
      <c r="Y180" s="5" t="s">
        <v>2077</v>
      </c>
      <c r="Z180" s="5" t="s">
        <v>2077</v>
      </c>
      <c r="AA180" s="5" t="s">
        <v>2077</v>
      </c>
      <c r="AN180" s="225"/>
      <c r="AO180" s="225"/>
      <c r="AP180" s="225"/>
      <c r="AQ180" s="225"/>
      <c r="AS180" s="225"/>
      <c r="AU180" s="225"/>
    </row>
    <row r="181" spans="1:47" ht="12.75" customHeight="1">
      <c r="A181" s="167"/>
      <c r="B181" s="17" t="s">
        <v>1007</v>
      </c>
      <c r="C181" s="18"/>
      <c r="D181" s="119" t="s">
        <v>16</v>
      </c>
      <c r="F181" s="5">
        <v>1</v>
      </c>
      <c r="G181" s="5" t="s">
        <v>194</v>
      </c>
      <c r="H181" s="51">
        <v>5</v>
      </c>
      <c r="I181" s="5" t="s">
        <v>1205</v>
      </c>
      <c r="J181" s="5" t="s">
        <v>1892</v>
      </c>
      <c r="K181" s="5" t="s">
        <v>210</v>
      </c>
      <c r="L181" s="24" t="s">
        <v>2077</v>
      </c>
      <c r="M181" s="5" t="s">
        <v>2077</v>
      </c>
      <c r="N181" s="15" t="s">
        <v>2077</v>
      </c>
      <c r="O181" s="16" t="s">
        <v>1892</v>
      </c>
      <c r="P181" s="29"/>
      <c r="Q181" s="16"/>
      <c r="S181" s="5" t="s">
        <v>17</v>
      </c>
      <c r="T181" s="5" t="s">
        <v>1892</v>
      </c>
      <c r="U181" s="5" t="s">
        <v>1197</v>
      </c>
      <c r="V181" s="5" t="s">
        <v>998</v>
      </c>
      <c r="W181" s="5" t="s">
        <v>2077</v>
      </c>
      <c r="X181" s="5" t="s">
        <v>2077</v>
      </c>
      <c r="Y181" s="5" t="s">
        <v>2077</v>
      </c>
      <c r="Z181" s="5" t="s">
        <v>2077</v>
      </c>
      <c r="AA181" s="5" t="s">
        <v>2077</v>
      </c>
      <c r="AN181" s="225"/>
      <c r="AO181" s="225"/>
      <c r="AP181" s="225"/>
      <c r="AQ181" s="225"/>
      <c r="AS181" s="225"/>
      <c r="AU181" s="225"/>
    </row>
    <row r="182" spans="3:47" ht="13.5" customHeight="1">
      <c r="C182" s="18"/>
      <c r="AN182" s="225"/>
      <c r="AO182" s="225"/>
      <c r="AP182" s="225"/>
      <c r="AQ182" s="225"/>
      <c r="AS182" s="225"/>
      <c r="AU182" s="225"/>
    </row>
    <row r="183" spans="1:51" s="121" customFormat="1" ht="12.75" customHeight="1">
      <c r="A183" s="168"/>
      <c r="B183" s="50" t="s">
        <v>1907</v>
      </c>
      <c r="C183" s="18">
        <v>6533122</v>
      </c>
      <c r="D183" s="121" t="s">
        <v>1558</v>
      </c>
      <c r="E183" s="102" t="s">
        <v>1441</v>
      </c>
      <c r="F183" s="51">
        <v>1</v>
      </c>
      <c r="G183" s="51" t="s">
        <v>1480</v>
      </c>
      <c r="H183" s="51">
        <v>1</v>
      </c>
      <c r="I183" s="51" t="s">
        <v>198</v>
      </c>
      <c r="J183" s="51" t="s">
        <v>1500</v>
      </c>
      <c r="K183" s="51" t="s">
        <v>210</v>
      </c>
      <c r="L183" s="134">
        <v>80</v>
      </c>
      <c r="M183" s="51">
        <v>3</v>
      </c>
      <c r="N183" s="52">
        <v>500</v>
      </c>
      <c r="O183" s="54" t="s">
        <v>1557</v>
      </c>
      <c r="P183" s="51"/>
      <c r="Q183" s="54"/>
      <c r="R183" s="51"/>
      <c r="S183" s="57" t="s">
        <v>859</v>
      </c>
      <c r="T183" s="5" t="s">
        <v>1500</v>
      </c>
      <c r="U183" s="51" t="s">
        <v>1197</v>
      </c>
      <c r="V183" s="35" t="s">
        <v>1318</v>
      </c>
      <c r="W183" s="51"/>
      <c r="X183" s="51"/>
      <c r="Y183" s="51"/>
      <c r="Z183" s="51"/>
      <c r="AA183" s="51"/>
      <c r="AB183" s="51"/>
      <c r="AC183" s="226">
        <v>0</v>
      </c>
      <c r="AD183" s="226">
        <v>0</v>
      </c>
      <c r="AE183" s="226">
        <v>709176</v>
      </c>
      <c r="AF183" s="226">
        <v>2903640</v>
      </c>
      <c r="AG183" s="226">
        <v>188</v>
      </c>
      <c r="AH183" s="234">
        <v>650</v>
      </c>
      <c r="AI183" s="226">
        <v>2844</v>
      </c>
      <c r="AJ183" s="18">
        <v>502428</v>
      </c>
      <c r="AK183" s="234">
        <v>1017121</v>
      </c>
      <c r="AL183" s="18">
        <v>2387332</v>
      </c>
      <c r="AN183" s="225"/>
      <c r="AO183" s="225">
        <v>0</v>
      </c>
      <c r="AP183" s="225">
        <v>0</v>
      </c>
      <c r="AQ183" s="225">
        <v>0.06610407876230662</v>
      </c>
      <c r="AR183" s="274">
        <v>0.22855133614627285</v>
      </c>
      <c r="AS183" s="225">
        <v>0.0003741829675097725</v>
      </c>
      <c r="AT183" s="274">
        <v>0.0006390586764013328</v>
      </c>
      <c r="AU183" s="225">
        <v>0.001191288015240444</v>
      </c>
      <c r="AV183" s="269"/>
      <c r="AW183" s="274"/>
      <c r="AX183" s="269"/>
      <c r="AY183" s="274"/>
    </row>
    <row r="184" spans="1:47" ht="12.75">
      <c r="A184" s="168"/>
      <c r="B184" s="17" t="s">
        <v>1907</v>
      </c>
      <c r="C184" s="18">
        <v>6533122</v>
      </c>
      <c r="D184" s="119" t="s">
        <v>1902</v>
      </c>
      <c r="E184" s="67" t="s">
        <v>1441</v>
      </c>
      <c r="F184" s="5">
        <v>1</v>
      </c>
      <c r="G184" s="5" t="s">
        <v>1480</v>
      </c>
      <c r="H184" s="35">
        <v>2</v>
      </c>
      <c r="I184" s="5" t="s">
        <v>1204</v>
      </c>
      <c r="J184" s="5" t="s">
        <v>1903</v>
      </c>
      <c r="K184" s="5" t="s">
        <v>1250</v>
      </c>
      <c r="L184" s="24">
        <v>427.5</v>
      </c>
      <c r="M184" s="5">
        <v>9</v>
      </c>
      <c r="N184" s="15">
        <v>17300</v>
      </c>
      <c r="O184" s="16" t="s">
        <v>1903</v>
      </c>
      <c r="P184" s="16" t="s">
        <v>1230</v>
      </c>
      <c r="Q184" s="29"/>
      <c r="S184" s="57" t="s">
        <v>854</v>
      </c>
      <c r="T184" s="5" t="s">
        <v>304</v>
      </c>
      <c r="U184" s="5" t="s">
        <v>1197</v>
      </c>
      <c r="V184" s="5" t="s">
        <v>1313</v>
      </c>
      <c r="W184" s="5" t="s">
        <v>2077</v>
      </c>
      <c r="Y184" s="5" t="s">
        <v>302</v>
      </c>
      <c r="Z184" s="5" t="s">
        <v>303</v>
      </c>
      <c r="AA184" s="5">
        <v>12.6</v>
      </c>
      <c r="AC184" s="226">
        <v>30677</v>
      </c>
      <c r="AD184" s="226">
        <v>174692</v>
      </c>
      <c r="AE184" s="226">
        <v>709176</v>
      </c>
      <c r="AF184" s="226">
        <v>2903640</v>
      </c>
      <c r="AG184" s="226">
        <v>7981</v>
      </c>
      <c r="AH184" s="265">
        <v>14957</v>
      </c>
      <c r="AI184" s="226">
        <v>33383</v>
      </c>
      <c r="AJ184" s="18">
        <v>502428</v>
      </c>
      <c r="AK184" s="265">
        <v>1017122</v>
      </c>
      <c r="AL184" s="18">
        <v>2387332</v>
      </c>
      <c r="AN184" s="225">
        <v>0.17560620978636687</v>
      </c>
      <c r="AO184" s="225">
        <v>0.043257245028032534</v>
      </c>
      <c r="AP184" s="225">
        <v>0.06016310561915389</v>
      </c>
      <c r="AQ184" s="225">
        <v>0.23907378006769914</v>
      </c>
      <c r="AR184" s="223">
        <v>0.44804241679896956</v>
      </c>
      <c r="AS184" s="225">
        <v>0.01588486310476327</v>
      </c>
      <c r="AT184" s="223">
        <v>0.014705217269904692</v>
      </c>
      <c r="AU184" s="225">
        <v>0.013983392339230571</v>
      </c>
    </row>
    <row r="185" spans="1:47" ht="12.75" customHeight="1">
      <c r="A185" s="168"/>
      <c r="B185" s="17" t="s">
        <v>1907</v>
      </c>
      <c r="C185" s="18">
        <v>6533122</v>
      </c>
      <c r="D185" s="119" t="s">
        <v>1904</v>
      </c>
      <c r="E185" s="67" t="s">
        <v>1441</v>
      </c>
      <c r="F185" s="5">
        <v>1</v>
      </c>
      <c r="G185" s="5" t="s">
        <v>1166</v>
      </c>
      <c r="H185" s="35">
        <v>3</v>
      </c>
      <c r="I185" s="5" t="s">
        <v>1207</v>
      </c>
      <c r="J185" s="5" t="s">
        <v>1903</v>
      </c>
      <c r="K185" s="35" t="s">
        <v>1925</v>
      </c>
      <c r="L185" s="24">
        <v>1329</v>
      </c>
      <c r="M185" s="5">
        <v>18</v>
      </c>
      <c r="N185" s="15">
        <v>18000</v>
      </c>
      <c r="O185" s="16" t="s">
        <v>1903</v>
      </c>
      <c r="P185" s="22" t="s">
        <v>1230</v>
      </c>
      <c r="Q185" s="16" t="s">
        <v>1201</v>
      </c>
      <c r="R185" s="16" t="s">
        <v>299</v>
      </c>
      <c r="S185" s="57" t="s">
        <v>854</v>
      </c>
      <c r="T185" s="5" t="s">
        <v>304</v>
      </c>
      <c r="U185" s="5" t="s">
        <v>1197</v>
      </c>
      <c r="V185" s="5" t="s">
        <v>1313</v>
      </c>
      <c r="W185" s="5">
        <v>2016</v>
      </c>
      <c r="Y185" s="5" t="s">
        <v>300</v>
      </c>
      <c r="AA185" s="5">
        <v>26.18</v>
      </c>
      <c r="AC185" s="280">
        <v>6872</v>
      </c>
      <c r="AD185" s="280">
        <v>36296</v>
      </c>
      <c r="AE185" s="226">
        <v>709176</v>
      </c>
      <c r="AF185" s="226">
        <v>2903640</v>
      </c>
      <c r="AG185" s="280">
        <v>9540</v>
      </c>
      <c r="AH185" s="265">
        <v>16552</v>
      </c>
      <c r="AI185" s="280">
        <v>32487</v>
      </c>
      <c r="AJ185" s="18">
        <v>502428</v>
      </c>
      <c r="AK185" s="265">
        <v>1017123</v>
      </c>
      <c r="AL185" s="18">
        <v>2387332</v>
      </c>
      <c r="AN185" s="225">
        <v>0.18933215781353316</v>
      </c>
      <c r="AO185" s="225">
        <v>0.009690119236973615</v>
      </c>
      <c r="AP185" s="225">
        <v>0.012500172197655356</v>
      </c>
      <c r="AQ185" s="225">
        <v>0.29365592390802475</v>
      </c>
      <c r="AR185" s="223">
        <v>0.5094961061347616</v>
      </c>
      <c r="AS185" s="225">
        <v>0.018987795266187393</v>
      </c>
      <c r="AT185" s="223">
        <v>0.016273351403910834</v>
      </c>
      <c r="AU185" s="225">
        <v>0.013608077971559884</v>
      </c>
    </row>
    <row r="186" spans="1:51" s="121" customFormat="1" ht="12.75" customHeight="1">
      <c r="A186" s="168"/>
      <c r="B186" s="50" t="s">
        <v>1907</v>
      </c>
      <c r="C186" s="18"/>
      <c r="D186" s="121" t="s">
        <v>1556</v>
      </c>
      <c r="E186" s="51"/>
      <c r="F186" s="51">
        <v>1</v>
      </c>
      <c r="G186" s="51" t="s">
        <v>1166</v>
      </c>
      <c r="H186" s="51">
        <v>3</v>
      </c>
      <c r="I186" s="51" t="s">
        <v>1207</v>
      </c>
      <c r="J186" s="51" t="s">
        <v>1554</v>
      </c>
      <c r="K186" s="51" t="s">
        <v>210</v>
      </c>
      <c r="L186" s="134">
        <v>219</v>
      </c>
      <c r="M186" s="51">
        <v>27</v>
      </c>
      <c r="N186" s="52" t="s">
        <v>2077</v>
      </c>
      <c r="O186" s="54" t="s">
        <v>1554</v>
      </c>
      <c r="P186" s="53"/>
      <c r="Q186" s="54" t="s">
        <v>1201</v>
      </c>
      <c r="R186" s="51"/>
      <c r="S186" s="5" t="s">
        <v>365</v>
      </c>
      <c r="T186" s="63" t="s">
        <v>305</v>
      </c>
      <c r="U186" s="51" t="s">
        <v>1197</v>
      </c>
      <c r="V186" s="35" t="s">
        <v>998</v>
      </c>
      <c r="W186" s="51"/>
      <c r="X186" s="51"/>
      <c r="Y186" s="51"/>
      <c r="Z186" s="51"/>
      <c r="AA186" s="51"/>
      <c r="AB186" s="51"/>
      <c r="AC186" s="281"/>
      <c r="AD186" s="281"/>
      <c r="AE186" s="281"/>
      <c r="AF186" s="281"/>
      <c r="AG186" s="281"/>
      <c r="AH186" s="234"/>
      <c r="AI186" s="281"/>
      <c r="AJ186" s="281"/>
      <c r="AK186" s="234"/>
      <c r="AL186" s="281"/>
      <c r="AN186" s="225"/>
      <c r="AO186" s="225"/>
      <c r="AP186" s="225"/>
      <c r="AQ186" s="225"/>
      <c r="AR186" s="274"/>
      <c r="AS186" s="225"/>
      <c r="AT186" s="274"/>
      <c r="AU186" s="225"/>
      <c r="AV186" s="269"/>
      <c r="AW186" s="274"/>
      <c r="AX186" s="269"/>
      <c r="AY186" s="274"/>
    </row>
    <row r="187" spans="1:47" ht="12.75" customHeight="1">
      <c r="A187" s="168"/>
      <c r="B187" s="17" t="s">
        <v>1907</v>
      </c>
      <c r="C187" s="18"/>
      <c r="D187" s="119" t="s">
        <v>1905</v>
      </c>
      <c r="F187" s="5">
        <v>1</v>
      </c>
      <c r="G187" s="5" t="s">
        <v>1166</v>
      </c>
      <c r="H187" s="35">
        <v>4</v>
      </c>
      <c r="I187" s="5" t="s">
        <v>1213</v>
      </c>
      <c r="J187" s="5" t="s">
        <v>1906</v>
      </c>
      <c r="K187" s="5" t="s">
        <v>1236</v>
      </c>
      <c r="L187" s="85">
        <v>600</v>
      </c>
      <c r="M187" s="5" t="s">
        <v>2077</v>
      </c>
      <c r="N187" s="15">
        <v>14755</v>
      </c>
      <c r="O187" s="16" t="s">
        <v>1906</v>
      </c>
      <c r="P187" s="29"/>
      <c r="Q187" s="16" t="s">
        <v>1559</v>
      </c>
      <c r="S187" s="57" t="s">
        <v>855</v>
      </c>
      <c r="T187" s="5" t="s">
        <v>1554</v>
      </c>
      <c r="U187" s="5" t="s">
        <v>1197</v>
      </c>
      <c r="V187" s="35" t="s">
        <v>998</v>
      </c>
      <c r="AN187" s="225"/>
      <c r="AO187" s="225"/>
      <c r="AP187" s="225"/>
      <c r="AQ187" s="225"/>
      <c r="AS187" s="225"/>
      <c r="AU187" s="225"/>
    </row>
    <row r="188" spans="1:47" ht="12.75" customHeight="1">
      <c r="A188" s="168"/>
      <c r="B188" s="17" t="s">
        <v>1907</v>
      </c>
      <c r="C188" s="18"/>
      <c r="D188" s="119" t="s">
        <v>1439</v>
      </c>
      <c r="F188" s="5">
        <v>1</v>
      </c>
      <c r="G188" s="5" t="s">
        <v>1480</v>
      </c>
      <c r="H188" s="35">
        <v>4</v>
      </c>
      <c r="I188" s="5" t="s">
        <v>1213</v>
      </c>
      <c r="J188" s="5" t="s">
        <v>1906</v>
      </c>
      <c r="K188" s="5" t="s">
        <v>210</v>
      </c>
      <c r="L188" s="85"/>
      <c r="M188" s="5">
        <v>44</v>
      </c>
      <c r="N188" s="15" t="s">
        <v>2077</v>
      </c>
      <c r="O188" s="16" t="s">
        <v>1908</v>
      </c>
      <c r="P188" s="29"/>
      <c r="Q188" s="29"/>
      <c r="S188" s="57" t="s">
        <v>856</v>
      </c>
      <c r="T188" s="5" t="s">
        <v>1908</v>
      </c>
      <c r="U188" s="5" t="s">
        <v>1197</v>
      </c>
      <c r="V188" s="5" t="s">
        <v>998</v>
      </c>
      <c r="W188" s="5" t="s">
        <v>2077</v>
      </c>
      <c r="X188" s="5" t="s">
        <v>2077</v>
      </c>
      <c r="Y188" s="5" t="s">
        <v>2077</v>
      </c>
      <c r="Z188" s="5" t="s">
        <v>2077</v>
      </c>
      <c r="AA188" s="5" t="s">
        <v>2077</v>
      </c>
      <c r="AN188" s="225"/>
      <c r="AO188" s="225"/>
      <c r="AP188" s="225"/>
      <c r="AQ188" s="225"/>
      <c r="AS188" s="225"/>
      <c r="AU188" s="225"/>
    </row>
    <row r="189" spans="1:47" ht="12.75" customHeight="1">
      <c r="A189" s="168"/>
      <c r="B189" s="17" t="s">
        <v>1907</v>
      </c>
      <c r="C189" s="18"/>
      <c r="D189" s="119" t="s">
        <v>1912</v>
      </c>
      <c r="F189" s="5">
        <v>1</v>
      </c>
      <c r="G189" s="5" t="s">
        <v>1480</v>
      </c>
      <c r="H189" s="35">
        <v>4</v>
      </c>
      <c r="I189" s="5" t="s">
        <v>1213</v>
      </c>
      <c r="J189" s="5" t="s">
        <v>1906</v>
      </c>
      <c r="K189" s="5" t="s">
        <v>772</v>
      </c>
      <c r="L189" s="24">
        <v>4400</v>
      </c>
      <c r="M189" s="5" t="s">
        <v>2077</v>
      </c>
      <c r="N189" s="15">
        <v>124500</v>
      </c>
      <c r="O189" s="22" t="s">
        <v>1906</v>
      </c>
      <c r="P189" s="29" t="s">
        <v>862</v>
      </c>
      <c r="Q189" s="29"/>
      <c r="S189" s="57" t="s">
        <v>858</v>
      </c>
      <c r="T189" s="5" t="s">
        <v>860</v>
      </c>
      <c r="U189" s="5" t="s">
        <v>1197</v>
      </c>
      <c r="V189" s="5" t="s">
        <v>998</v>
      </c>
      <c r="W189" s="5" t="s">
        <v>2077</v>
      </c>
      <c r="X189" s="5" t="s">
        <v>2077</v>
      </c>
      <c r="Y189" s="5" t="s">
        <v>2077</v>
      </c>
      <c r="Z189" s="5" t="s">
        <v>2077</v>
      </c>
      <c r="AA189" s="5" t="s">
        <v>2077</v>
      </c>
      <c r="AN189" s="225"/>
      <c r="AO189" s="225"/>
      <c r="AP189" s="225"/>
      <c r="AQ189" s="225"/>
      <c r="AS189" s="225"/>
      <c r="AU189" s="225"/>
    </row>
    <row r="190" spans="1:47" ht="12.75" customHeight="1">
      <c r="A190" s="168"/>
      <c r="B190" s="17" t="s">
        <v>1907</v>
      </c>
      <c r="C190" s="18"/>
      <c r="D190" s="119" t="s">
        <v>1911</v>
      </c>
      <c r="F190" s="5">
        <v>1</v>
      </c>
      <c r="G190" s="5" t="s">
        <v>1480</v>
      </c>
      <c r="H190" s="35">
        <v>4</v>
      </c>
      <c r="I190" s="5" t="s">
        <v>1213</v>
      </c>
      <c r="J190" s="5" t="s">
        <v>1906</v>
      </c>
      <c r="K190" s="5" t="s">
        <v>210</v>
      </c>
      <c r="L190" s="24">
        <v>115</v>
      </c>
      <c r="M190" s="5" t="s">
        <v>2077</v>
      </c>
      <c r="N190" s="15">
        <v>3500</v>
      </c>
      <c r="O190" s="22" t="s">
        <v>1906</v>
      </c>
      <c r="P190" s="29"/>
      <c r="Q190" s="29"/>
      <c r="S190" s="57" t="s">
        <v>859</v>
      </c>
      <c r="T190" s="5" t="s">
        <v>1500</v>
      </c>
      <c r="U190" s="5" t="s">
        <v>1197</v>
      </c>
      <c r="V190" s="35" t="s">
        <v>998</v>
      </c>
      <c r="W190" s="5" t="s">
        <v>2077</v>
      </c>
      <c r="X190" s="5" t="s">
        <v>2077</v>
      </c>
      <c r="Y190" s="5" t="s">
        <v>2077</v>
      </c>
      <c r="Z190" s="5" t="s">
        <v>2077</v>
      </c>
      <c r="AA190" s="5" t="s">
        <v>2077</v>
      </c>
      <c r="AN190" s="225"/>
      <c r="AO190" s="225"/>
      <c r="AP190" s="225"/>
      <c r="AQ190" s="225"/>
      <c r="AS190" s="225"/>
      <c r="AU190" s="225"/>
    </row>
    <row r="191" spans="1:51" s="121" customFormat="1" ht="12.75" customHeight="1">
      <c r="A191" s="168"/>
      <c r="B191" s="50" t="s">
        <v>1907</v>
      </c>
      <c r="C191" s="18"/>
      <c r="D191" s="121" t="s">
        <v>861</v>
      </c>
      <c r="E191" s="51"/>
      <c r="F191" s="51">
        <v>1</v>
      </c>
      <c r="G191" s="51" t="s">
        <v>1480</v>
      </c>
      <c r="H191" s="35">
        <v>5</v>
      </c>
      <c r="I191" s="51" t="s">
        <v>1205</v>
      </c>
      <c r="J191" s="51" t="s">
        <v>1500</v>
      </c>
      <c r="K191" s="51" t="s">
        <v>210</v>
      </c>
      <c r="L191" s="134" t="s">
        <v>2077</v>
      </c>
      <c r="M191" s="51" t="s">
        <v>2077</v>
      </c>
      <c r="N191" s="52" t="s">
        <v>2077</v>
      </c>
      <c r="O191" s="63" t="s">
        <v>1906</v>
      </c>
      <c r="P191" s="53"/>
      <c r="Q191" s="54"/>
      <c r="R191" s="51"/>
      <c r="S191" s="57" t="s">
        <v>859</v>
      </c>
      <c r="T191" s="5" t="s">
        <v>1500</v>
      </c>
      <c r="U191" s="51" t="s">
        <v>1197</v>
      </c>
      <c r="V191" s="35" t="s">
        <v>998</v>
      </c>
      <c r="W191" s="51"/>
      <c r="X191" s="51"/>
      <c r="Y191" s="51"/>
      <c r="Z191" s="51"/>
      <c r="AA191" s="51"/>
      <c r="AB191" s="51"/>
      <c r="AC191" s="281"/>
      <c r="AD191" s="281"/>
      <c r="AE191" s="281"/>
      <c r="AF191" s="281"/>
      <c r="AG191" s="281"/>
      <c r="AH191" s="234"/>
      <c r="AI191" s="281"/>
      <c r="AJ191" s="281"/>
      <c r="AK191" s="234"/>
      <c r="AL191" s="281"/>
      <c r="AN191" s="225"/>
      <c r="AO191" s="225"/>
      <c r="AP191" s="225"/>
      <c r="AQ191" s="225"/>
      <c r="AR191" s="274"/>
      <c r="AS191" s="225"/>
      <c r="AT191" s="274"/>
      <c r="AU191" s="225"/>
      <c r="AV191" s="269"/>
      <c r="AW191" s="274"/>
      <c r="AX191" s="269"/>
      <c r="AY191" s="274"/>
    </row>
    <row r="192" spans="1:47" ht="12.75" customHeight="1">
      <c r="A192" s="168"/>
      <c r="B192" s="17" t="s">
        <v>1907</v>
      </c>
      <c r="C192" s="18"/>
      <c r="D192" s="119" t="s">
        <v>1909</v>
      </c>
      <c r="F192" s="5">
        <v>1</v>
      </c>
      <c r="G192" s="5" t="s">
        <v>1480</v>
      </c>
      <c r="H192" s="51">
        <v>5</v>
      </c>
      <c r="I192" s="5" t="s">
        <v>1205</v>
      </c>
      <c r="J192" s="5" t="s">
        <v>1906</v>
      </c>
      <c r="K192" s="5" t="s">
        <v>772</v>
      </c>
      <c r="L192" s="24">
        <v>400</v>
      </c>
      <c r="M192" s="5">
        <v>1.5</v>
      </c>
      <c r="N192" s="15">
        <v>8000</v>
      </c>
      <c r="O192" s="16" t="s">
        <v>1906</v>
      </c>
      <c r="P192" s="16" t="s">
        <v>217</v>
      </c>
      <c r="Q192" s="29"/>
      <c r="S192" s="57" t="s">
        <v>857</v>
      </c>
      <c r="T192" s="5" t="s">
        <v>306</v>
      </c>
      <c r="U192" s="5" t="s">
        <v>1197</v>
      </c>
      <c r="V192" s="5" t="s">
        <v>998</v>
      </c>
      <c r="W192" s="5" t="s">
        <v>2077</v>
      </c>
      <c r="X192" s="5" t="s">
        <v>2077</v>
      </c>
      <c r="Y192" s="5" t="s">
        <v>2077</v>
      </c>
      <c r="Z192" s="5" t="s">
        <v>2077</v>
      </c>
      <c r="AA192" s="5" t="s">
        <v>2077</v>
      </c>
      <c r="AN192" s="225"/>
      <c r="AO192" s="225"/>
      <c r="AP192" s="225"/>
      <c r="AQ192" s="225"/>
      <c r="AS192" s="225"/>
      <c r="AU192" s="225"/>
    </row>
    <row r="193" spans="1:47" ht="12.75" customHeight="1">
      <c r="A193" s="168"/>
      <c r="B193" s="17" t="s">
        <v>1907</v>
      </c>
      <c r="C193" s="18"/>
      <c r="D193" s="119" t="s">
        <v>1910</v>
      </c>
      <c r="F193" s="5">
        <v>1</v>
      </c>
      <c r="G193" s="5" t="s">
        <v>1480</v>
      </c>
      <c r="H193" s="51">
        <v>5</v>
      </c>
      <c r="I193" s="5" t="s">
        <v>1205</v>
      </c>
      <c r="J193" s="5" t="s">
        <v>1906</v>
      </c>
      <c r="K193" s="35" t="s">
        <v>1925</v>
      </c>
      <c r="L193" s="24">
        <v>140</v>
      </c>
      <c r="M193" s="5" t="s">
        <v>2077</v>
      </c>
      <c r="N193" s="15" t="s">
        <v>2077</v>
      </c>
      <c r="O193" s="22" t="s">
        <v>1906</v>
      </c>
      <c r="P193" s="29"/>
      <c r="Q193" s="29"/>
      <c r="S193" s="5" t="s">
        <v>1501</v>
      </c>
      <c r="T193" s="5" t="s">
        <v>1500</v>
      </c>
      <c r="U193" s="5" t="s">
        <v>1197</v>
      </c>
      <c r="V193" s="35" t="s">
        <v>998</v>
      </c>
      <c r="W193" s="5" t="s">
        <v>2077</v>
      </c>
      <c r="X193" s="5" t="s">
        <v>2077</v>
      </c>
      <c r="Y193" s="5" t="s">
        <v>2077</v>
      </c>
      <c r="Z193" s="5" t="s">
        <v>2077</v>
      </c>
      <c r="AA193" s="5" t="s">
        <v>2077</v>
      </c>
      <c r="AN193" s="225"/>
      <c r="AO193" s="225"/>
      <c r="AP193" s="225"/>
      <c r="AQ193" s="225"/>
      <c r="AS193" s="225"/>
      <c r="AU193" s="225"/>
    </row>
    <row r="194" spans="3:47" ht="12.75" customHeight="1">
      <c r="C194" s="18"/>
      <c r="AN194" s="225"/>
      <c r="AO194" s="225"/>
      <c r="AP194" s="225"/>
      <c r="AQ194" s="225"/>
      <c r="AS194" s="225"/>
      <c r="AU194" s="225"/>
    </row>
    <row r="195" spans="1:51" s="92" customFormat="1" ht="12.75" customHeight="1">
      <c r="A195" s="169"/>
      <c r="B195" s="34" t="s">
        <v>1266</v>
      </c>
      <c r="C195" s="18">
        <v>5968586</v>
      </c>
      <c r="D195" s="34" t="s">
        <v>196</v>
      </c>
      <c r="E195" s="67" t="s">
        <v>950</v>
      </c>
      <c r="F195" s="35">
        <v>1</v>
      </c>
      <c r="G195" s="35" t="s">
        <v>194</v>
      </c>
      <c r="H195" s="35">
        <v>1</v>
      </c>
      <c r="I195" s="35" t="s">
        <v>198</v>
      </c>
      <c r="J195" s="35" t="s">
        <v>195</v>
      </c>
      <c r="K195" s="35" t="s">
        <v>1925</v>
      </c>
      <c r="L195" s="134">
        <v>300</v>
      </c>
      <c r="M195" s="35">
        <v>3</v>
      </c>
      <c r="N195" s="36">
        <v>11000</v>
      </c>
      <c r="O195" s="62" t="s">
        <v>195</v>
      </c>
      <c r="P195" s="62" t="s">
        <v>807</v>
      </c>
      <c r="Q195" s="62" t="s">
        <v>1201</v>
      </c>
      <c r="R195" s="35"/>
      <c r="S195" s="35" t="s">
        <v>201</v>
      </c>
      <c r="T195" s="35" t="s">
        <v>195</v>
      </c>
      <c r="U195" s="35" t="s">
        <v>202</v>
      </c>
      <c r="V195" s="35" t="s">
        <v>1318</v>
      </c>
      <c r="W195" s="35">
        <v>2014</v>
      </c>
      <c r="X195" s="84">
        <v>0.8</v>
      </c>
      <c r="Y195" s="35"/>
      <c r="Z195" s="35"/>
      <c r="AA195" s="35"/>
      <c r="AB195" s="35"/>
      <c r="AC195" s="280">
        <v>16778</v>
      </c>
      <c r="AD195" s="280">
        <v>127677</v>
      </c>
      <c r="AE195" s="280">
        <v>575194</v>
      </c>
      <c r="AF195" s="280">
        <v>2535340</v>
      </c>
      <c r="AG195" s="284">
        <v>6350</v>
      </c>
      <c r="AH195" s="284">
        <v>8721</v>
      </c>
      <c r="AI195" s="280">
        <v>15992</v>
      </c>
      <c r="AJ195" s="280">
        <v>425809</v>
      </c>
      <c r="AK195" s="284">
        <v>809289</v>
      </c>
      <c r="AL195" s="280">
        <v>1907565</v>
      </c>
      <c r="AN195" s="225">
        <f>AC195/AD195</f>
        <v>0.1314097292386256</v>
      </c>
      <c r="AO195" s="225">
        <f>AC195/AE195</f>
        <v>0.02916928897033001</v>
      </c>
      <c r="AP195" s="225">
        <v>0.002381929050935969</v>
      </c>
      <c r="AQ195" s="225">
        <f>AG195/AI195</f>
        <v>0.3970735367683842</v>
      </c>
      <c r="AR195" s="225">
        <v>0.5453351675837919</v>
      </c>
      <c r="AS195" s="225">
        <f>AG195/AJ195</f>
        <v>0.014912789537092921</v>
      </c>
      <c r="AT195" s="225">
        <v>0.010776125710345748</v>
      </c>
      <c r="AU195" s="225">
        <v>0.006810777090164686</v>
      </c>
      <c r="AV195" s="236"/>
      <c r="AW195" s="225"/>
      <c r="AX195" s="236"/>
      <c r="AY195" s="225"/>
    </row>
    <row r="196" spans="1:51" s="92" customFormat="1" ht="12.75" customHeight="1">
      <c r="A196" s="169"/>
      <c r="B196" s="34" t="s">
        <v>1266</v>
      </c>
      <c r="C196" s="18">
        <v>5968586</v>
      </c>
      <c r="D196" s="34" t="s">
        <v>204</v>
      </c>
      <c r="E196" s="67" t="s">
        <v>950</v>
      </c>
      <c r="F196" s="35">
        <v>1</v>
      </c>
      <c r="G196" s="35" t="s">
        <v>194</v>
      </c>
      <c r="H196" s="35">
        <v>1</v>
      </c>
      <c r="I196" s="35" t="s">
        <v>198</v>
      </c>
      <c r="J196" s="35" t="s">
        <v>195</v>
      </c>
      <c r="K196" s="35" t="s">
        <v>1925</v>
      </c>
      <c r="L196" s="85">
        <v>680.5</v>
      </c>
      <c r="M196" s="35">
        <v>5.2</v>
      </c>
      <c r="N196" s="36">
        <v>29000</v>
      </c>
      <c r="O196" s="62" t="s">
        <v>195</v>
      </c>
      <c r="P196" s="105" t="s">
        <v>808</v>
      </c>
      <c r="Q196" s="62" t="s">
        <v>1201</v>
      </c>
      <c r="R196" s="35"/>
      <c r="S196" s="59" t="s">
        <v>1116</v>
      </c>
      <c r="T196" s="35" t="s">
        <v>195</v>
      </c>
      <c r="U196" s="35" t="s">
        <v>202</v>
      </c>
      <c r="V196" s="35" t="s">
        <v>1313</v>
      </c>
      <c r="W196" s="35">
        <v>2014</v>
      </c>
      <c r="X196" s="84">
        <v>0.95</v>
      </c>
      <c r="Y196" s="104" t="s">
        <v>809</v>
      </c>
      <c r="Z196" s="112"/>
      <c r="AA196" s="87" t="s">
        <v>810</v>
      </c>
      <c r="AB196" s="87"/>
      <c r="AC196" s="280">
        <v>2092</v>
      </c>
      <c r="AD196" s="280">
        <v>7161</v>
      </c>
      <c r="AE196" s="280">
        <v>575194</v>
      </c>
      <c r="AF196" s="280">
        <v>2535340</v>
      </c>
      <c r="AG196" s="280">
        <v>6203</v>
      </c>
      <c r="AH196" s="284">
        <v>9821</v>
      </c>
      <c r="AI196" s="280">
        <v>15082</v>
      </c>
      <c r="AJ196" s="280">
        <v>425809</v>
      </c>
      <c r="AK196" s="284">
        <v>809290</v>
      </c>
      <c r="AL196" s="280">
        <v>1907565</v>
      </c>
      <c r="AN196" s="225">
        <v>0.2921379695573244</v>
      </c>
      <c r="AO196" s="225">
        <v>0.00363703376599895</v>
      </c>
      <c r="AP196" s="225">
        <v>0.002824473246191832</v>
      </c>
      <c r="AQ196" s="225">
        <v>0.41128497546744464</v>
      </c>
      <c r="AR196" s="225">
        <v>0.6511735844052513</v>
      </c>
      <c r="AS196" s="225">
        <v>0.014567564330486204</v>
      </c>
      <c r="AT196" s="225">
        <v>0.012135328497819077</v>
      </c>
      <c r="AU196" s="225">
        <v>0.007906414722434097</v>
      </c>
      <c r="AV196" s="236"/>
      <c r="AW196" s="225"/>
      <c r="AX196" s="236"/>
      <c r="AY196" s="225"/>
    </row>
    <row r="197" spans="1:51" s="92" customFormat="1" ht="12.75" customHeight="1">
      <c r="A197" s="169"/>
      <c r="B197" s="34" t="s">
        <v>1266</v>
      </c>
      <c r="C197" s="18">
        <v>5968586</v>
      </c>
      <c r="D197" s="34" t="s">
        <v>205</v>
      </c>
      <c r="E197" s="67" t="s">
        <v>950</v>
      </c>
      <c r="F197" s="35">
        <v>1</v>
      </c>
      <c r="G197" s="35" t="s">
        <v>194</v>
      </c>
      <c r="H197" s="35">
        <v>1</v>
      </c>
      <c r="I197" s="35" t="s">
        <v>198</v>
      </c>
      <c r="J197" s="35" t="s">
        <v>195</v>
      </c>
      <c r="K197" s="35" t="s">
        <v>1925</v>
      </c>
      <c r="L197" s="85">
        <v>604.7</v>
      </c>
      <c r="M197" s="35">
        <v>6.1</v>
      </c>
      <c r="N197" s="36">
        <v>12000</v>
      </c>
      <c r="O197" s="62" t="s">
        <v>195</v>
      </c>
      <c r="P197" s="105" t="s">
        <v>811</v>
      </c>
      <c r="Q197" s="62" t="s">
        <v>1201</v>
      </c>
      <c r="R197" s="35"/>
      <c r="S197" s="59" t="s">
        <v>814</v>
      </c>
      <c r="T197" s="59" t="s">
        <v>195</v>
      </c>
      <c r="U197" s="35" t="s">
        <v>202</v>
      </c>
      <c r="V197" s="35" t="s">
        <v>1313</v>
      </c>
      <c r="W197" s="35">
        <v>2014</v>
      </c>
      <c r="X197" s="84">
        <v>0.9</v>
      </c>
      <c r="Y197" s="104" t="s">
        <v>812</v>
      </c>
      <c r="Z197" s="104" t="s">
        <v>813</v>
      </c>
      <c r="AA197" s="113">
        <v>12.5</v>
      </c>
      <c r="AB197" s="113"/>
      <c r="AC197" s="280">
        <v>5977</v>
      </c>
      <c r="AD197" s="280">
        <v>19361</v>
      </c>
      <c r="AE197" s="280">
        <v>575194</v>
      </c>
      <c r="AF197" s="280">
        <v>2535340</v>
      </c>
      <c r="AG197" s="280">
        <v>5494</v>
      </c>
      <c r="AH197" s="284">
        <v>9799</v>
      </c>
      <c r="AI197" s="280">
        <v>11377</v>
      </c>
      <c r="AJ197" s="280">
        <v>425809</v>
      </c>
      <c r="AK197" s="284">
        <v>809291</v>
      </c>
      <c r="AL197" s="280">
        <v>1907565</v>
      </c>
      <c r="AN197" s="225">
        <f>AC197/AD197</f>
        <v>0.3087133929032591</v>
      </c>
      <c r="AO197" s="225">
        <f>AC197/AE197</f>
        <v>0.010391276682301972</v>
      </c>
      <c r="AP197" s="225">
        <v>0.05564421339938628</v>
      </c>
      <c r="AQ197" s="225">
        <f>AG197/AI197</f>
        <v>0.4829041047727872</v>
      </c>
      <c r="AR197" s="225">
        <v>0.861299112244001</v>
      </c>
      <c r="AS197" s="225">
        <f>AG197/AJ197</f>
        <v>0.012902498538076932</v>
      </c>
      <c r="AT197" s="225">
        <v>0.012108129214336993</v>
      </c>
      <c r="AU197" s="225">
        <v>0.008156471732286973</v>
      </c>
      <c r="AV197" s="236"/>
      <c r="AW197" s="225"/>
      <c r="AX197" s="236"/>
      <c r="AY197" s="225"/>
    </row>
    <row r="198" spans="1:51" s="92" customFormat="1" ht="12.75">
      <c r="A198" s="169"/>
      <c r="B198" s="34" t="s">
        <v>1266</v>
      </c>
      <c r="C198" s="18">
        <v>5968586</v>
      </c>
      <c r="D198" s="34" t="s">
        <v>206</v>
      </c>
      <c r="E198" s="67" t="s">
        <v>950</v>
      </c>
      <c r="F198" s="35">
        <v>1</v>
      </c>
      <c r="G198" s="35" t="s">
        <v>194</v>
      </c>
      <c r="H198" s="35">
        <v>2</v>
      </c>
      <c r="I198" s="35" t="s">
        <v>1204</v>
      </c>
      <c r="J198" s="35" t="s">
        <v>195</v>
      </c>
      <c r="K198" s="35" t="s">
        <v>1925</v>
      </c>
      <c r="L198" s="85">
        <v>1321.5</v>
      </c>
      <c r="M198" s="35">
        <v>11.4</v>
      </c>
      <c r="N198" s="36">
        <v>49000</v>
      </c>
      <c r="O198" s="62" t="s">
        <v>195</v>
      </c>
      <c r="P198" s="62" t="s">
        <v>815</v>
      </c>
      <c r="Q198" s="62" t="s">
        <v>1201</v>
      </c>
      <c r="R198" s="35"/>
      <c r="S198" s="35" t="s">
        <v>819</v>
      </c>
      <c r="T198" s="59" t="s">
        <v>195</v>
      </c>
      <c r="U198" s="35" t="s">
        <v>202</v>
      </c>
      <c r="V198" s="35" t="s">
        <v>1313</v>
      </c>
      <c r="W198" s="35" t="s">
        <v>2077</v>
      </c>
      <c r="X198" s="84">
        <v>0.6</v>
      </c>
      <c r="Y198" s="104" t="s">
        <v>816</v>
      </c>
      <c r="Z198" s="104" t="s">
        <v>817</v>
      </c>
      <c r="AA198" s="88" t="s">
        <v>818</v>
      </c>
      <c r="AB198" s="88"/>
      <c r="AC198" s="226">
        <v>26572</v>
      </c>
      <c r="AD198" s="226">
        <v>129758</v>
      </c>
      <c r="AE198" s="226">
        <v>575194</v>
      </c>
      <c r="AF198" s="226">
        <v>2535340</v>
      </c>
      <c r="AG198" s="226">
        <v>17176</v>
      </c>
      <c r="AH198" s="284">
        <v>28448</v>
      </c>
      <c r="AI198" s="226">
        <v>55443</v>
      </c>
      <c r="AJ198" s="226">
        <v>425809</v>
      </c>
      <c r="AK198" s="284">
        <v>809292</v>
      </c>
      <c r="AL198" s="226">
        <v>1907565</v>
      </c>
      <c r="AN198" s="225">
        <v>0.20478120809506928</v>
      </c>
      <c r="AO198" s="225">
        <v>0.04619658758610139</v>
      </c>
      <c r="AP198" s="225">
        <v>0.051179723429599186</v>
      </c>
      <c r="AQ198" s="225">
        <v>0.309795645978753</v>
      </c>
      <c r="AR198" s="225">
        <v>0.5131035477878181</v>
      </c>
      <c r="AS198" s="225">
        <v>0.04033733434474142</v>
      </c>
      <c r="AT198" s="225">
        <v>0.035151712855187006</v>
      </c>
      <c r="AU198" s="225">
        <v>0.02906480251000621</v>
      </c>
      <c r="AV198" s="236"/>
      <c r="AW198" s="225"/>
      <c r="AX198" s="236"/>
      <c r="AY198" s="225"/>
    </row>
    <row r="199" spans="1:51" s="92" customFormat="1" ht="12.75">
      <c r="A199" s="169"/>
      <c r="B199" s="34" t="s">
        <v>1266</v>
      </c>
      <c r="C199" s="18">
        <v>5968586</v>
      </c>
      <c r="D199" s="34" t="s">
        <v>207</v>
      </c>
      <c r="E199" s="67" t="s">
        <v>950</v>
      </c>
      <c r="F199" s="35">
        <v>1</v>
      </c>
      <c r="G199" s="35" t="s">
        <v>194</v>
      </c>
      <c r="H199" s="35">
        <v>2</v>
      </c>
      <c r="I199" s="35" t="s">
        <v>1204</v>
      </c>
      <c r="J199" s="35" t="s">
        <v>195</v>
      </c>
      <c r="K199" s="35" t="s">
        <v>1925</v>
      </c>
      <c r="L199" s="85"/>
      <c r="M199" s="35">
        <v>4</v>
      </c>
      <c r="N199" s="36" t="s">
        <v>2077</v>
      </c>
      <c r="O199" s="62" t="s">
        <v>195</v>
      </c>
      <c r="P199" s="105"/>
      <c r="Q199" s="62" t="s">
        <v>1201</v>
      </c>
      <c r="R199" s="35"/>
      <c r="S199" s="59" t="s">
        <v>814</v>
      </c>
      <c r="T199" s="59" t="s">
        <v>195</v>
      </c>
      <c r="U199" s="35" t="s">
        <v>202</v>
      </c>
      <c r="V199" s="35" t="s">
        <v>1318</v>
      </c>
      <c r="W199" s="35" t="s">
        <v>2077</v>
      </c>
      <c r="X199" s="84">
        <v>0.65</v>
      </c>
      <c r="Y199" s="61" t="s">
        <v>820</v>
      </c>
      <c r="Z199" s="112"/>
      <c r="AA199" s="35"/>
      <c r="AB199" s="35"/>
      <c r="AC199" s="226">
        <v>14092</v>
      </c>
      <c r="AD199" s="226">
        <v>79154</v>
      </c>
      <c r="AE199" s="226">
        <v>575194</v>
      </c>
      <c r="AF199" s="226">
        <v>2535340</v>
      </c>
      <c r="AG199" s="226">
        <v>3243</v>
      </c>
      <c r="AH199" s="284">
        <v>6385</v>
      </c>
      <c r="AI199" s="226">
        <v>19712</v>
      </c>
      <c r="AJ199" s="226">
        <v>425809</v>
      </c>
      <c r="AK199" s="284">
        <v>809293</v>
      </c>
      <c r="AL199" s="226">
        <v>1907565</v>
      </c>
      <c r="AN199" s="225">
        <v>0.178032695757637</v>
      </c>
      <c r="AO199" s="225">
        <v>0.024499560148402103</v>
      </c>
      <c r="AP199" s="225">
        <v>0.03122027025961015</v>
      </c>
      <c r="AQ199" s="225">
        <v>0.16451907467532467</v>
      </c>
      <c r="AR199" s="225">
        <v>0.32391436688311687</v>
      </c>
      <c r="AS199" s="225">
        <v>0.007616090782486984</v>
      </c>
      <c r="AT199" s="225">
        <v>0.007889602406050713</v>
      </c>
      <c r="AU199" s="225">
        <v>0.010333592826456765</v>
      </c>
      <c r="AV199" s="236"/>
      <c r="AW199" s="225"/>
      <c r="AX199" s="236"/>
      <c r="AY199" s="225"/>
    </row>
    <row r="200" spans="1:51" s="92" customFormat="1" ht="12.75" customHeight="1">
      <c r="A200" s="169"/>
      <c r="B200" s="34" t="s">
        <v>1266</v>
      </c>
      <c r="C200" s="18"/>
      <c r="D200" s="109" t="s">
        <v>1117</v>
      </c>
      <c r="E200" s="109"/>
      <c r="F200" s="35">
        <v>1</v>
      </c>
      <c r="G200" s="35" t="s">
        <v>194</v>
      </c>
      <c r="H200" s="51">
        <v>3</v>
      </c>
      <c r="I200" s="35" t="s">
        <v>1207</v>
      </c>
      <c r="J200" s="35" t="s">
        <v>209</v>
      </c>
      <c r="K200" s="35" t="s">
        <v>210</v>
      </c>
      <c r="L200" s="85">
        <v>350</v>
      </c>
      <c r="M200" s="35">
        <v>45</v>
      </c>
      <c r="N200" s="36">
        <v>11480</v>
      </c>
      <c r="O200" s="104" t="s">
        <v>209</v>
      </c>
      <c r="P200" s="62" t="s">
        <v>1118</v>
      </c>
      <c r="Q200" s="105"/>
      <c r="R200" s="35"/>
      <c r="S200" s="35" t="s">
        <v>823</v>
      </c>
      <c r="T200" s="35" t="s">
        <v>209</v>
      </c>
      <c r="U200" s="35"/>
      <c r="V200" s="35" t="s">
        <v>998</v>
      </c>
      <c r="W200" s="35"/>
      <c r="X200" s="35"/>
      <c r="Y200" s="35"/>
      <c r="Z200" s="35"/>
      <c r="AA200" s="35"/>
      <c r="AB200" s="35"/>
      <c r="AC200" s="280"/>
      <c r="AD200" s="280"/>
      <c r="AE200" s="280"/>
      <c r="AF200" s="280"/>
      <c r="AG200" s="280"/>
      <c r="AH200" s="284"/>
      <c r="AI200" s="280"/>
      <c r="AJ200" s="280"/>
      <c r="AK200" s="284"/>
      <c r="AL200" s="280"/>
      <c r="AN200" s="225"/>
      <c r="AO200" s="225"/>
      <c r="AP200" s="225"/>
      <c r="AQ200" s="225"/>
      <c r="AR200" s="225"/>
      <c r="AS200" s="225"/>
      <c r="AT200" s="225"/>
      <c r="AU200" s="225"/>
      <c r="AV200" s="236"/>
      <c r="AW200" s="225"/>
      <c r="AX200" s="236"/>
      <c r="AY200" s="225"/>
    </row>
    <row r="201" spans="1:51" s="92" customFormat="1" ht="12.75" customHeight="1">
      <c r="A201" s="169"/>
      <c r="B201" s="34" t="s">
        <v>1266</v>
      </c>
      <c r="C201" s="18"/>
      <c r="D201" s="34" t="s">
        <v>213</v>
      </c>
      <c r="E201" s="34"/>
      <c r="F201" s="35">
        <v>1</v>
      </c>
      <c r="G201" s="35" t="s">
        <v>194</v>
      </c>
      <c r="H201" s="51">
        <v>5</v>
      </c>
      <c r="I201" s="35" t="s">
        <v>1205</v>
      </c>
      <c r="J201" s="35" t="s">
        <v>209</v>
      </c>
      <c r="K201" s="35" t="s">
        <v>210</v>
      </c>
      <c r="L201" s="311">
        <v>3000</v>
      </c>
      <c r="M201" s="35" t="s">
        <v>2077</v>
      </c>
      <c r="N201" s="36">
        <v>6904</v>
      </c>
      <c r="O201" s="62" t="s">
        <v>209</v>
      </c>
      <c r="P201" s="59"/>
      <c r="Q201" s="62" t="s">
        <v>821</v>
      </c>
      <c r="R201" s="35"/>
      <c r="S201" s="35" t="s">
        <v>823</v>
      </c>
      <c r="T201" s="35" t="s">
        <v>209</v>
      </c>
      <c r="U201" s="35" t="s">
        <v>215</v>
      </c>
      <c r="V201" s="35" t="s">
        <v>998</v>
      </c>
      <c r="W201" s="35" t="s">
        <v>2077</v>
      </c>
      <c r="X201" s="35" t="s">
        <v>2077</v>
      </c>
      <c r="Y201" s="312" t="s">
        <v>822</v>
      </c>
      <c r="Z201" s="35" t="s">
        <v>2077</v>
      </c>
      <c r="AA201" s="313">
        <v>89</v>
      </c>
      <c r="AB201" s="243"/>
      <c r="AC201" s="280"/>
      <c r="AD201" s="280"/>
      <c r="AE201" s="280"/>
      <c r="AF201" s="280"/>
      <c r="AG201" s="280"/>
      <c r="AH201" s="284"/>
      <c r="AI201" s="280"/>
      <c r="AJ201" s="280"/>
      <c r="AK201" s="284"/>
      <c r="AL201" s="280"/>
      <c r="AN201" s="225"/>
      <c r="AO201" s="225"/>
      <c r="AP201" s="225"/>
      <c r="AQ201" s="225"/>
      <c r="AR201" s="225"/>
      <c r="AS201" s="225"/>
      <c r="AT201" s="225"/>
      <c r="AU201" s="225"/>
      <c r="AV201" s="236"/>
      <c r="AW201" s="225"/>
      <c r="AX201" s="236"/>
      <c r="AY201" s="225"/>
    </row>
    <row r="202" spans="1:51" s="92" customFormat="1" ht="12.75" customHeight="1">
      <c r="A202" s="169"/>
      <c r="B202" s="34" t="s">
        <v>1266</v>
      </c>
      <c r="C202" s="18"/>
      <c r="D202" s="34" t="s">
        <v>214</v>
      </c>
      <c r="E202" s="34"/>
      <c r="F202" s="35">
        <v>1</v>
      </c>
      <c r="G202" s="35" t="s">
        <v>194</v>
      </c>
      <c r="H202" s="51">
        <v>5</v>
      </c>
      <c r="I202" s="35" t="s">
        <v>1205</v>
      </c>
      <c r="J202" s="35" t="s">
        <v>209</v>
      </c>
      <c r="K202" s="35" t="s">
        <v>210</v>
      </c>
      <c r="L202" s="311"/>
      <c r="M202" s="35" t="s">
        <v>2077</v>
      </c>
      <c r="N202" s="36">
        <v>7455</v>
      </c>
      <c r="O202" s="62" t="s">
        <v>209</v>
      </c>
      <c r="P202" s="59"/>
      <c r="Q202" s="62" t="s">
        <v>821</v>
      </c>
      <c r="R202" s="35"/>
      <c r="S202" s="35" t="s">
        <v>823</v>
      </c>
      <c r="T202" s="35" t="s">
        <v>209</v>
      </c>
      <c r="U202" s="35" t="s">
        <v>215</v>
      </c>
      <c r="V202" s="35" t="s">
        <v>998</v>
      </c>
      <c r="W202" s="35" t="s">
        <v>2077</v>
      </c>
      <c r="X202" s="35" t="s">
        <v>2077</v>
      </c>
      <c r="Y202" s="312"/>
      <c r="Z202" s="35" t="s">
        <v>2077</v>
      </c>
      <c r="AA202" s="313"/>
      <c r="AB202" s="243"/>
      <c r="AC202" s="280"/>
      <c r="AD202" s="280"/>
      <c r="AE202" s="280"/>
      <c r="AF202" s="280"/>
      <c r="AG202" s="280"/>
      <c r="AH202" s="284"/>
      <c r="AI202" s="280"/>
      <c r="AJ202" s="280"/>
      <c r="AK202" s="284"/>
      <c r="AL202" s="280"/>
      <c r="AN202" s="225"/>
      <c r="AO202" s="225"/>
      <c r="AP202" s="225"/>
      <c r="AQ202" s="225"/>
      <c r="AR202" s="225"/>
      <c r="AS202" s="225"/>
      <c r="AT202" s="225"/>
      <c r="AU202" s="225"/>
      <c r="AV202" s="236"/>
      <c r="AW202" s="225"/>
      <c r="AX202" s="236"/>
      <c r="AY202" s="225"/>
    </row>
    <row r="203" spans="1:51" s="92" customFormat="1" ht="12.75" customHeight="1">
      <c r="A203" s="169"/>
      <c r="B203" s="34" t="s">
        <v>1266</v>
      </c>
      <c r="C203" s="18"/>
      <c r="D203" s="34" t="s">
        <v>211</v>
      </c>
      <c r="E203" s="34"/>
      <c r="F203" s="35">
        <v>1</v>
      </c>
      <c r="G203" s="35" t="s">
        <v>194</v>
      </c>
      <c r="H203" s="51">
        <v>5</v>
      </c>
      <c r="I203" s="35" t="s">
        <v>1205</v>
      </c>
      <c r="J203" s="35" t="s">
        <v>209</v>
      </c>
      <c r="K203" s="35" t="s">
        <v>210</v>
      </c>
      <c r="L203" s="311"/>
      <c r="M203" s="35" t="s">
        <v>2077</v>
      </c>
      <c r="N203" s="36">
        <v>6808</v>
      </c>
      <c r="O203" s="62" t="s">
        <v>209</v>
      </c>
      <c r="P203" s="59"/>
      <c r="Q203" s="62" t="s">
        <v>821</v>
      </c>
      <c r="R203" s="35"/>
      <c r="S203" s="35" t="s">
        <v>823</v>
      </c>
      <c r="T203" s="35" t="s">
        <v>209</v>
      </c>
      <c r="U203" s="35" t="s">
        <v>215</v>
      </c>
      <c r="V203" s="35" t="s">
        <v>998</v>
      </c>
      <c r="W203" s="35" t="s">
        <v>2077</v>
      </c>
      <c r="X203" s="35" t="s">
        <v>2077</v>
      </c>
      <c r="Y203" s="312"/>
      <c r="Z203" s="35" t="s">
        <v>2077</v>
      </c>
      <c r="AA203" s="313"/>
      <c r="AB203" s="243"/>
      <c r="AC203" s="280"/>
      <c r="AD203" s="280"/>
      <c r="AE203" s="280"/>
      <c r="AF203" s="280"/>
      <c r="AG203" s="280"/>
      <c r="AH203" s="284"/>
      <c r="AI203" s="280"/>
      <c r="AJ203" s="280"/>
      <c r="AK203" s="284"/>
      <c r="AL203" s="280"/>
      <c r="AN203" s="225"/>
      <c r="AO203" s="225"/>
      <c r="AP203" s="225"/>
      <c r="AQ203" s="225"/>
      <c r="AR203" s="225"/>
      <c r="AS203" s="225"/>
      <c r="AT203" s="225"/>
      <c r="AU203" s="225"/>
      <c r="AV203" s="236"/>
      <c r="AW203" s="225"/>
      <c r="AX203" s="236"/>
      <c r="AY203" s="225"/>
    </row>
    <row r="204" spans="1:51" s="92" customFormat="1" ht="13.5" customHeight="1">
      <c r="A204" s="169"/>
      <c r="B204" s="34" t="s">
        <v>1266</v>
      </c>
      <c r="C204" s="18"/>
      <c r="D204" s="34" t="s">
        <v>212</v>
      </c>
      <c r="E204" s="34"/>
      <c r="F204" s="35">
        <v>1</v>
      </c>
      <c r="G204" s="35" t="s">
        <v>194</v>
      </c>
      <c r="H204" s="51">
        <v>5</v>
      </c>
      <c r="I204" s="35" t="s">
        <v>1205</v>
      </c>
      <c r="J204" s="35" t="s">
        <v>209</v>
      </c>
      <c r="K204" s="35" t="s">
        <v>210</v>
      </c>
      <c r="L204" s="311"/>
      <c r="M204" s="35" t="s">
        <v>2077</v>
      </c>
      <c r="N204" s="36">
        <v>8994</v>
      </c>
      <c r="O204" s="62" t="s">
        <v>209</v>
      </c>
      <c r="P204" s="59"/>
      <c r="Q204" s="62" t="s">
        <v>821</v>
      </c>
      <c r="R204" s="35"/>
      <c r="S204" s="35" t="s">
        <v>823</v>
      </c>
      <c r="T204" s="35" t="s">
        <v>209</v>
      </c>
      <c r="U204" s="35" t="s">
        <v>215</v>
      </c>
      <c r="V204" s="35" t="s">
        <v>998</v>
      </c>
      <c r="W204" s="35" t="s">
        <v>2077</v>
      </c>
      <c r="X204" s="35" t="s">
        <v>2077</v>
      </c>
      <c r="Y204" s="312"/>
      <c r="Z204" s="35" t="s">
        <v>2077</v>
      </c>
      <c r="AA204" s="313"/>
      <c r="AB204" s="243"/>
      <c r="AC204" s="280"/>
      <c r="AD204" s="280"/>
      <c r="AE204" s="280"/>
      <c r="AF204" s="280"/>
      <c r="AG204" s="280"/>
      <c r="AH204" s="284"/>
      <c r="AI204" s="280"/>
      <c r="AJ204" s="280"/>
      <c r="AK204" s="284"/>
      <c r="AL204" s="280"/>
      <c r="AN204" s="225"/>
      <c r="AO204" s="225"/>
      <c r="AP204" s="225"/>
      <c r="AQ204" s="225"/>
      <c r="AR204" s="225"/>
      <c r="AS204" s="225"/>
      <c r="AT204" s="225"/>
      <c r="AU204" s="225"/>
      <c r="AV204" s="236"/>
      <c r="AW204" s="225"/>
      <c r="AX204" s="236"/>
      <c r="AY204" s="225"/>
    </row>
    <row r="205" spans="1:51" s="92" customFormat="1" ht="13.5" customHeight="1">
      <c r="A205" s="169"/>
      <c r="B205" s="34" t="s">
        <v>1266</v>
      </c>
      <c r="C205" s="18"/>
      <c r="D205" s="34" t="s">
        <v>824</v>
      </c>
      <c r="E205" s="34"/>
      <c r="F205" s="35">
        <v>1</v>
      </c>
      <c r="G205" s="35" t="s">
        <v>194</v>
      </c>
      <c r="H205" s="51">
        <v>5</v>
      </c>
      <c r="I205" s="35" t="s">
        <v>1205</v>
      </c>
      <c r="J205" s="35" t="s">
        <v>209</v>
      </c>
      <c r="K205" s="35" t="s">
        <v>210</v>
      </c>
      <c r="L205" s="35" t="s">
        <v>2077</v>
      </c>
      <c r="M205" s="35" t="s">
        <v>2077</v>
      </c>
      <c r="N205" s="36">
        <v>4564</v>
      </c>
      <c r="O205" s="62" t="s">
        <v>209</v>
      </c>
      <c r="P205" s="59" t="s">
        <v>825</v>
      </c>
      <c r="Q205" s="62" t="s">
        <v>821</v>
      </c>
      <c r="R205" s="35"/>
      <c r="S205" s="35" t="s">
        <v>823</v>
      </c>
      <c r="T205" s="35" t="s">
        <v>209</v>
      </c>
      <c r="U205" s="35" t="s">
        <v>215</v>
      </c>
      <c r="V205" s="35" t="s">
        <v>998</v>
      </c>
      <c r="W205" s="35" t="s">
        <v>2077</v>
      </c>
      <c r="X205" s="35" t="s">
        <v>2077</v>
      </c>
      <c r="Y205" s="35" t="s">
        <v>2077</v>
      </c>
      <c r="Z205" s="35" t="s">
        <v>2077</v>
      </c>
      <c r="AA205" s="35" t="s">
        <v>2077</v>
      </c>
      <c r="AB205" s="35"/>
      <c r="AC205" s="280"/>
      <c r="AD205" s="280"/>
      <c r="AE205" s="280"/>
      <c r="AF205" s="280"/>
      <c r="AG205" s="280"/>
      <c r="AH205" s="284"/>
      <c r="AI205" s="280"/>
      <c r="AJ205" s="280"/>
      <c r="AK205" s="284"/>
      <c r="AL205" s="280"/>
      <c r="AN205" s="225"/>
      <c r="AO205" s="225"/>
      <c r="AP205" s="225"/>
      <c r="AQ205" s="225"/>
      <c r="AR205" s="225"/>
      <c r="AS205" s="225"/>
      <c r="AT205" s="225"/>
      <c r="AU205" s="225"/>
      <c r="AV205" s="236"/>
      <c r="AW205" s="225"/>
      <c r="AX205" s="236"/>
      <c r="AY205" s="225"/>
    </row>
    <row r="206" spans="1:51" s="92" customFormat="1" ht="13.5" customHeight="1">
      <c r="A206" s="169"/>
      <c r="B206" s="34" t="s">
        <v>1266</v>
      </c>
      <c r="C206" s="18"/>
      <c r="D206" s="34" t="s">
        <v>826</v>
      </c>
      <c r="E206" s="34"/>
      <c r="F206" s="35">
        <v>1</v>
      </c>
      <c r="G206" s="35" t="s">
        <v>194</v>
      </c>
      <c r="H206" s="51">
        <v>5</v>
      </c>
      <c r="I206" s="35" t="s">
        <v>1205</v>
      </c>
      <c r="J206" s="35" t="s">
        <v>209</v>
      </c>
      <c r="K206" s="35" t="s">
        <v>210</v>
      </c>
      <c r="L206" s="35" t="s">
        <v>2077</v>
      </c>
      <c r="M206" s="35" t="s">
        <v>2077</v>
      </c>
      <c r="N206" s="36">
        <v>5166</v>
      </c>
      <c r="O206" s="62" t="s">
        <v>209</v>
      </c>
      <c r="P206" s="59" t="s">
        <v>825</v>
      </c>
      <c r="Q206" s="62" t="s">
        <v>821</v>
      </c>
      <c r="R206" s="35"/>
      <c r="S206" s="35" t="s">
        <v>823</v>
      </c>
      <c r="T206" s="35" t="s">
        <v>209</v>
      </c>
      <c r="U206" s="35" t="s">
        <v>215</v>
      </c>
      <c r="V206" s="35" t="s">
        <v>998</v>
      </c>
      <c r="W206" s="35" t="s">
        <v>2077</v>
      </c>
      <c r="X206" s="35" t="s">
        <v>2077</v>
      </c>
      <c r="Y206" s="35" t="s">
        <v>2077</v>
      </c>
      <c r="Z206" s="35" t="s">
        <v>2077</v>
      </c>
      <c r="AA206" s="35" t="s">
        <v>2077</v>
      </c>
      <c r="AB206" s="35"/>
      <c r="AC206" s="280"/>
      <c r="AD206" s="280"/>
      <c r="AE206" s="280"/>
      <c r="AF206" s="280"/>
      <c r="AG206" s="280"/>
      <c r="AH206" s="284"/>
      <c r="AI206" s="280"/>
      <c r="AJ206" s="280"/>
      <c r="AK206" s="284"/>
      <c r="AL206" s="280"/>
      <c r="AN206" s="225"/>
      <c r="AO206" s="225"/>
      <c r="AP206" s="225"/>
      <c r="AQ206" s="225"/>
      <c r="AR206" s="225"/>
      <c r="AS206" s="225"/>
      <c r="AT206" s="225"/>
      <c r="AU206" s="225"/>
      <c r="AV206" s="236"/>
      <c r="AW206" s="225"/>
      <c r="AX206" s="236"/>
      <c r="AY206" s="225"/>
    </row>
    <row r="207" spans="1:51" s="92" customFormat="1" ht="12.75" customHeight="1">
      <c r="A207" s="169"/>
      <c r="B207" s="34" t="s">
        <v>14</v>
      </c>
      <c r="C207" s="18"/>
      <c r="D207" s="34" t="s">
        <v>15</v>
      </c>
      <c r="E207" s="34"/>
      <c r="F207" s="35">
        <v>1</v>
      </c>
      <c r="G207" s="35" t="s">
        <v>194</v>
      </c>
      <c r="H207" s="35">
        <v>5</v>
      </c>
      <c r="I207" s="35" t="s">
        <v>1205</v>
      </c>
      <c r="J207" s="35" t="s">
        <v>209</v>
      </c>
      <c r="K207" s="35" t="s">
        <v>1250</v>
      </c>
      <c r="L207" s="91">
        <v>7.043</v>
      </c>
      <c r="M207" s="35" t="s">
        <v>2077</v>
      </c>
      <c r="N207" s="36" t="s">
        <v>2077</v>
      </c>
      <c r="O207" s="62" t="s">
        <v>209</v>
      </c>
      <c r="P207" s="59"/>
      <c r="Q207" s="59"/>
      <c r="R207" s="35"/>
      <c r="S207" s="35" t="s">
        <v>2077</v>
      </c>
      <c r="T207" s="35" t="s">
        <v>2077</v>
      </c>
      <c r="U207" s="35" t="s">
        <v>2077</v>
      </c>
      <c r="V207" s="35" t="s">
        <v>998</v>
      </c>
      <c r="W207" s="35" t="s">
        <v>2077</v>
      </c>
      <c r="X207" s="35"/>
      <c r="Y207" s="35" t="s">
        <v>2077</v>
      </c>
      <c r="Z207" s="35" t="s">
        <v>2077</v>
      </c>
      <c r="AA207" s="35" t="s">
        <v>2077</v>
      </c>
      <c r="AB207" s="35"/>
      <c r="AC207" s="280"/>
      <c r="AD207" s="280"/>
      <c r="AE207" s="280"/>
      <c r="AF207" s="280"/>
      <c r="AG207" s="280"/>
      <c r="AH207" s="284"/>
      <c r="AI207" s="280"/>
      <c r="AJ207" s="280"/>
      <c r="AK207" s="284"/>
      <c r="AL207" s="280"/>
      <c r="AN207" s="225"/>
      <c r="AO207" s="225"/>
      <c r="AP207" s="225"/>
      <c r="AQ207" s="225"/>
      <c r="AR207" s="225"/>
      <c r="AS207" s="225"/>
      <c r="AT207" s="225"/>
      <c r="AU207" s="225"/>
      <c r="AV207" s="236"/>
      <c r="AW207" s="225"/>
      <c r="AX207" s="236"/>
      <c r="AY207" s="225"/>
    </row>
    <row r="208" spans="1:51" s="92" customFormat="1" ht="12.75" customHeight="1">
      <c r="A208" s="169"/>
      <c r="B208" s="34" t="s">
        <v>1266</v>
      </c>
      <c r="C208" s="18"/>
      <c r="D208" s="34" t="s">
        <v>216</v>
      </c>
      <c r="E208" s="34"/>
      <c r="F208" s="35">
        <v>1</v>
      </c>
      <c r="G208" s="35" t="s">
        <v>194</v>
      </c>
      <c r="H208" s="35"/>
      <c r="I208" s="35"/>
      <c r="J208" s="35" t="s">
        <v>195</v>
      </c>
      <c r="K208" s="35" t="s">
        <v>2046</v>
      </c>
      <c r="L208" s="35" t="s">
        <v>2077</v>
      </c>
      <c r="M208" s="35" t="s">
        <v>2077</v>
      </c>
      <c r="N208" s="36" t="s">
        <v>2077</v>
      </c>
      <c r="O208" s="62" t="s">
        <v>195</v>
      </c>
      <c r="P208" s="105"/>
      <c r="Q208" s="105"/>
      <c r="R208" s="35"/>
      <c r="S208" s="35"/>
      <c r="T208" s="35"/>
      <c r="U208" s="35"/>
      <c r="V208" s="35"/>
      <c r="W208" s="35"/>
      <c r="X208" s="35"/>
      <c r="Y208" s="35"/>
      <c r="Z208" s="35"/>
      <c r="AA208" s="35"/>
      <c r="AB208" s="35"/>
      <c r="AC208" s="280"/>
      <c r="AD208" s="280"/>
      <c r="AE208" s="280"/>
      <c r="AF208" s="280"/>
      <c r="AG208" s="280"/>
      <c r="AH208" s="284"/>
      <c r="AI208" s="280"/>
      <c r="AJ208" s="280"/>
      <c r="AK208" s="284"/>
      <c r="AL208" s="280"/>
      <c r="AN208" s="225"/>
      <c r="AO208" s="225"/>
      <c r="AP208" s="225"/>
      <c r="AQ208" s="225"/>
      <c r="AR208" s="225"/>
      <c r="AS208" s="225"/>
      <c r="AT208" s="225"/>
      <c r="AU208" s="225"/>
      <c r="AV208" s="236"/>
      <c r="AW208" s="225"/>
      <c r="AX208" s="236"/>
      <c r="AY208" s="225"/>
    </row>
    <row r="209" spans="1:51" s="92" customFormat="1" ht="12.75" customHeight="1">
      <c r="A209" s="169"/>
      <c r="B209" s="34" t="s">
        <v>1266</v>
      </c>
      <c r="C209" s="18"/>
      <c r="D209" s="34" t="s">
        <v>1237</v>
      </c>
      <c r="E209" s="34"/>
      <c r="F209" s="35">
        <v>1</v>
      </c>
      <c r="G209" s="35" t="s">
        <v>194</v>
      </c>
      <c r="H209" s="35"/>
      <c r="I209" s="35"/>
      <c r="J209" s="35" t="s">
        <v>195</v>
      </c>
      <c r="K209" s="35" t="s">
        <v>2046</v>
      </c>
      <c r="L209" s="35" t="s">
        <v>2077</v>
      </c>
      <c r="M209" s="35" t="s">
        <v>2077</v>
      </c>
      <c r="N209" s="36" t="s">
        <v>2077</v>
      </c>
      <c r="O209" s="62" t="s">
        <v>195</v>
      </c>
      <c r="P209" s="59"/>
      <c r="Q209" s="59"/>
      <c r="R209" s="35"/>
      <c r="S209" s="35"/>
      <c r="T209" s="35"/>
      <c r="U209" s="35"/>
      <c r="V209" s="35"/>
      <c r="W209" s="35"/>
      <c r="X209" s="35"/>
      <c r="Y209" s="35"/>
      <c r="Z209" s="35"/>
      <c r="AA209" s="35"/>
      <c r="AB209" s="35"/>
      <c r="AC209" s="280"/>
      <c r="AD209" s="280"/>
      <c r="AE209" s="280"/>
      <c r="AF209" s="280"/>
      <c r="AG209" s="280"/>
      <c r="AH209" s="284"/>
      <c r="AI209" s="280"/>
      <c r="AJ209" s="280"/>
      <c r="AK209" s="284"/>
      <c r="AL209" s="280"/>
      <c r="AN209" s="225"/>
      <c r="AO209" s="225"/>
      <c r="AP209" s="225"/>
      <c r="AQ209" s="225"/>
      <c r="AR209" s="225"/>
      <c r="AS209" s="225"/>
      <c r="AT209" s="225"/>
      <c r="AU209" s="225"/>
      <c r="AV209" s="236"/>
      <c r="AW209" s="225"/>
      <c r="AX209" s="236"/>
      <c r="AY209" s="225"/>
    </row>
    <row r="210" spans="1:51" s="92" customFormat="1" ht="12.75" customHeight="1">
      <c r="A210" s="169"/>
      <c r="B210" s="34" t="s">
        <v>1266</v>
      </c>
      <c r="C210" s="18"/>
      <c r="D210" s="34" t="s">
        <v>1238</v>
      </c>
      <c r="E210" s="34"/>
      <c r="F210" s="35">
        <v>1</v>
      </c>
      <c r="G210" s="35" t="s">
        <v>194</v>
      </c>
      <c r="H210" s="35"/>
      <c r="I210" s="35"/>
      <c r="J210" s="35" t="s">
        <v>195</v>
      </c>
      <c r="K210" s="35" t="s">
        <v>2046</v>
      </c>
      <c r="L210" s="35" t="s">
        <v>2077</v>
      </c>
      <c r="M210" s="35" t="s">
        <v>2077</v>
      </c>
      <c r="N210" s="36" t="s">
        <v>2077</v>
      </c>
      <c r="O210" s="62" t="s">
        <v>195</v>
      </c>
      <c r="P210" s="59"/>
      <c r="Q210" s="59"/>
      <c r="R210" s="35"/>
      <c r="S210" s="35"/>
      <c r="T210" s="35"/>
      <c r="U210" s="35"/>
      <c r="V210" s="35"/>
      <c r="W210" s="35"/>
      <c r="X210" s="35"/>
      <c r="Y210" s="35"/>
      <c r="Z210" s="35"/>
      <c r="AA210" s="35"/>
      <c r="AB210" s="35"/>
      <c r="AC210" s="280"/>
      <c r="AD210" s="280"/>
      <c r="AE210" s="280"/>
      <c r="AF210" s="280"/>
      <c r="AG210" s="280"/>
      <c r="AH210" s="284"/>
      <c r="AI210" s="280"/>
      <c r="AJ210" s="280"/>
      <c r="AK210" s="284"/>
      <c r="AL210" s="280"/>
      <c r="AN210" s="225"/>
      <c r="AO210" s="225"/>
      <c r="AP210" s="225"/>
      <c r="AQ210" s="225"/>
      <c r="AR210" s="225"/>
      <c r="AS210" s="225"/>
      <c r="AT210" s="225"/>
      <c r="AU210" s="225"/>
      <c r="AV210" s="236"/>
      <c r="AW210" s="225"/>
      <c r="AX210" s="236"/>
      <c r="AY210" s="225"/>
    </row>
    <row r="211" spans="1:51" s="92" customFormat="1" ht="12.75" customHeight="1">
      <c r="A211" s="169"/>
      <c r="B211" s="34" t="s">
        <v>1266</v>
      </c>
      <c r="C211" s="18"/>
      <c r="D211" s="34" t="s">
        <v>1239</v>
      </c>
      <c r="E211" s="34"/>
      <c r="F211" s="35">
        <v>1</v>
      </c>
      <c r="G211" s="35" t="s">
        <v>194</v>
      </c>
      <c r="H211" s="35"/>
      <c r="I211" s="35"/>
      <c r="J211" s="35" t="s">
        <v>195</v>
      </c>
      <c r="K211" s="35" t="s">
        <v>2046</v>
      </c>
      <c r="L211" s="35" t="s">
        <v>2077</v>
      </c>
      <c r="M211" s="35" t="s">
        <v>2077</v>
      </c>
      <c r="N211" s="36" t="s">
        <v>2077</v>
      </c>
      <c r="O211" s="62" t="s">
        <v>195</v>
      </c>
      <c r="P211" s="59"/>
      <c r="Q211" s="59"/>
      <c r="R211" s="35"/>
      <c r="S211" s="35"/>
      <c r="T211" s="35"/>
      <c r="U211" s="35"/>
      <c r="V211" s="35"/>
      <c r="W211" s="35"/>
      <c r="X211" s="35"/>
      <c r="Y211" s="35"/>
      <c r="Z211" s="35"/>
      <c r="AA211" s="35"/>
      <c r="AB211" s="35"/>
      <c r="AC211" s="280"/>
      <c r="AD211" s="280"/>
      <c r="AE211" s="280"/>
      <c r="AF211" s="280"/>
      <c r="AG211" s="280"/>
      <c r="AH211" s="284"/>
      <c r="AI211" s="280"/>
      <c r="AJ211" s="280"/>
      <c r="AK211" s="284"/>
      <c r="AL211" s="280"/>
      <c r="AN211" s="225"/>
      <c r="AO211" s="225"/>
      <c r="AP211" s="225"/>
      <c r="AQ211" s="225"/>
      <c r="AR211" s="225"/>
      <c r="AS211" s="225"/>
      <c r="AT211" s="225"/>
      <c r="AU211" s="225"/>
      <c r="AV211" s="236"/>
      <c r="AW211" s="225"/>
      <c r="AX211" s="236"/>
      <c r="AY211" s="225"/>
    </row>
    <row r="212" spans="3:47" ht="12.75" customHeight="1">
      <c r="C212" s="18"/>
      <c r="D212" s="17"/>
      <c r="AN212" s="225"/>
      <c r="AO212" s="225"/>
      <c r="AP212" s="225"/>
      <c r="AQ212" s="225"/>
      <c r="AS212" s="225"/>
      <c r="AU212" s="225"/>
    </row>
    <row r="213" spans="1:47" ht="12.75">
      <c r="A213" s="170"/>
      <c r="B213" s="17" t="s">
        <v>702</v>
      </c>
      <c r="C213" s="18">
        <v>5831778</v>
      </c>
      <c r="D213" s="76" t="s">
        <v>1913</v>
      </c>
      <c r="E213" s="101" t="s">
        <v>1441</v>
      </c>
      <c r="F213" s="57">
        <v>1</v>
      </c>
      <c r="G213" s="5" t="s">
        <v>1304</v>
      </c>
      <c r="H213" s="35">
        <v>2</v>
      </c>
      <c r="I213" s="57" t="s">
        <v>1204</v>
      </c>
      <c r="J213" s="5" t="s">
        <v>1914</v>
      </c>
      <c r="K213" s="57" t="s">
        <v>1250</v>
      </c>
      <c r="L213" s="138">
        <v>2800</v>
      </c>
      <c r="M213" s="72">
        <v>22</v>
      </c>
      <c r="N213" s="39" t="s">
        <v>2077</v>
      </c>
      <c r="O213" s="16" t="s">
        <v>1914</v>
      </c>
      <c r="P213" s="75" t="s">
        <v>402</v>
      </c>
      <c r="Q213" s="16" t="s">
        <v>1201</v>
      </c>
      <c r="S213" s="57" t="s">
        <v>404</v>
      </c>
      <c r="T213" s="57" t="s">
        <v>1914</v>
      </c>
      <c r="U213" s="57" t="s">
        <v>403</v>
      </c>
      <c r="V213" s="35" t="s">
        <v>1313</v>
      </c>
      <c r="W213" s="57" t="s">
        <v>1377</v>
      </c>
      <c r="Y213" s="57" t="s">
        <v>625</v>
      </c>
      <c r="AC213" s="283">
        <v>11988</v>
      </c>
      <c r="AD213" s="283">
        <v>57298</v>
      </c>
      <c r="AE213" s="283">
        <v>561709</v>
      </c>
      <c r="AF213" s="283">
        <v>2337131</v>
      </c>
      <c r="AG213" s="283">
        <v>20781</v>
      </c>
      <c r="AH213" s="265">
        <v>35909</v>
      </c>
      <c r="AI213" s="283">
        <v>81083</v>
      </c>
      <c r="AJ213" s="283">
        <v>347220</v>
      </c>
      <c r="AK213" s="265">
        <v>710783</v>
      </c>
      <c r="AL213" s="283">
        <v>1847596</v>
      </c>
      <c r="AN213" s="225">
        <v>0.2092219623721596</v>
      </c>
      <c r="AO213" s="225">
        <v>0.021342011610994305</v>
      </c>
      <c r="AP213" s="225">
        <v>0.02451638354888964</v>
      </c>
      <c r="AQ213" s="225">
        <v>0.2562929344005525</v>
      </c>
      <c r="AR213" s="223">
        <v>0.4428671854766104</v>
      </c>
      <c r="AS213" s="225">
        <v>0.05984966303784344</v>
      </c>
      <c r="AT213" s="223">
        <v>0.050520341651390084</v>
      </c>
      <c r="AU213" s="225">
        <v>0.04388567630585907</v>
      </c>
    </row>
    <row r="214" spans="1:47" ht="12.75">
      <c r="A214" s="170"/>
      <c r="B214" s="17" t="s">
        <v>702</v>
      </c>
      <c r="C214" s="18">
        <v>5831778</v>
      </c>
      <c r="D214" s="76" t="s">
        <v>1918</v>
      </c>
      <c r="E214" s="101" t="s">
        <v>1441</v>
      </c>
      <c r="F214" s="57">
        <v>1</v>
      </c>
      <c r="G214" s="57" t="s">
        <v>1304</v>
      </c>
      <c r="H214" s="35">
        <v>2</v>
      </c>
      <c r="I214" s="57" t="s">
        <v>1204</v>
      </c>
      <c r="J214" s="5" t="s">
        <v>702</v>
      </c>
      <c r="K214" s="5" t="s">
        <v>1250</v>
      </c>
      <c r="L214" s="24">
        <v>72.2</v>
      </c>
      <c r="M214" s="72">
        <v>2.7</v>
      </c>
      <c r="N214" s="15">
        <v>2600</v>
      </c>
      <c r="O214" s="16" t="s">
        <v>1919</v>
      </c>
      <c r="P214" s="131" t="s">
        <v>626</v>
      </c>
      <c r="Q214" s="16" t="s">
        <v>1201</v>
      </c>
      <c r="S214" s="57" t="s">
        <v>628</v>
      </c>
      <c r="T214" s="57" t="s">
        <v>629</v>
      </c>
      <c r="U214" s="57" t="s">
        <v>408</v>
      </c>
      <c r="V214" s="57" t="s">
        <v>1318</v>
      </c>
      <c r="W214" s="5">
        <v>2013</v>
      </c>
      <c r="Y214" s="57" t="s">
        <v>437</v>
      </c>
      <c r="Z214" s="57" t="s">
        <v>627</v>
      </c>
      <c r="AA214" s="5">
        <v>1.74</v>
      </c>
      <c r="AC214" s="283">
        <v>19917</v>
      </c>
      <c r="AD214" s="283">
        <v>110797</v>
      </c>
      <c r="AE214" s="283">
        <v>561709</v>
      </c>
      <c r="AF214" s="283">
        <v>2337131</v>
      </c>
      <c r="AG214" s="283">
        <v>3946</v>
      </c>
      <c r="AH214" s="265">
        <v>10197</v>
      </c>
      <c r="AI214" s="283">
        <v>12005</v>
      </c>
      <c r="AJ214" s="283">
        <v>347220</v>
      </c>
      <c r="AK214" s="265">
        <v>710784</v>
      </c>
      <c r="AL214" s="283">
        <v>1847596</v>
      </c>
      <c r="AN214" s="225">
        <v>0.17976118486962644</v>
      </c>
      <c r="AO214" s="225">
        <v>0.03545786163298078</v>
      </c>
      <c r="AP214" s="225">
        <v>0.047407269853508426</v>
      </c>
      <c r="AQ214" s="225">
        <v>0.3286963765097876</v>
      </c>
      <c r="AR214" s="223">
        <v>0.8493960849645981</v>
      </c>
      <c r="AS214" s="225">
        <v>0.011364552733137492</v>
      </c>
      <c r="AT214" s="223">
        <v>0.014346130470016207</v>
      </c>
      <c r="AU214" s="225">
        <v>0.006497632599334486</v>
      </c>
    </row>
    <row r="215" spans="1:47" ht="12.75">
      <c r="A215" s="170"/>
      <c r="B215" s="17" t="s">
        <v>702</v>
      </c>
      <c r="C215" s="18">
        <v>5831778</v>
      </c>
      <c r="D215" s="76" t="s">
        <v>1916</v>
      </c>
      <c r="E215" s="101" t="s">
        <v>1441</v>
      </c>
      <c r="F215" s="57">
        <v>1</v>
      </c>
      <c r="G215" s="5" t="s">
        <v>1304</v>
      </c>
      <c r="H215" s="35">
        <v>2</v>
      </c>
      <c r="I215" s="57" t="s">
        <v>1204</v>
      </c>
      <c r="J215" s="5" t="s">
        <v>702</v>
      </c>
      <c r="K215" s="5" t="s">
        <v>1250</v>
      </c>
      <c r="L215" s="24">
        <v>1000</v>
      </c>
      <c r="M215" s="72">
        <f>9.7-2.7</f>
        <v>6.999999999999999</v>
      </c>
      <c r="N215" s="39" t="s">
        <v>2077</v>
      </c>
      <c r="O215" s="16" t="s">
        <v>1919</v>
      </c>
      <c r="P215" s="75"/>
      <c r="Q215" s="16" t="s">
        <v>1201</v>
      </c>
      <c r="S215" s="57" t="s">
        <v>628</v>
      </c>
      <c r="T215" s="57" t="s">
        <v>629</v>
      </c>
      <c r="U215" s="57" t="s">
        <v>408</v>
      </c>
      <c r="V215" s="57" t="s">
        <v>1318</v>
      </c>
      <c r="W215" s="57" t="s">
        <v>1377</v>
      </c>
      <c r="Y215" s="57" t="s">
        <v>1609</v>
      </c>
      <c r="Z215" s="57" t="s">
        <v>627</v>
      </c>
      <c r="AC215" s="283">
        <v>26046</v>
      </c>
      <c r="AD215" s="283">
        <v>153309</v>
      </c>
      <c r="AE215" s="283">
        <v>561709</v>
      </c>
      <c r="AF215" s="283">
        <v>2337131</v>
      </c>
      <c r="AG215" s="283">
        <v>5963</v>
      </c>
      <c r="AH215" s="265">
        <v>6163</v>
      </c>
      <c r="AI215" s="283">
        <v>26041</v>
      </c>
      <c r="AJ215" s="283">
        <v>347220</v>
      </c>
      <c r="AK215" s="265">
        <v>710785</v>
      </c>
      <c r="AL215" s="283">
        <v>1847596</v>
      </c>
      <c r="AN215" s="225">
        <v>0.16989217854137723</v>
      </c>
      <c r="AO215" s="225">
        <v>0.04636920540707021</v>
      </c>
      <c r="AP215" s="225">
        <v>0.06559709318818671</v>
      </c>
      <c r="AQ215" s="225">
        <v>0.22898506201758764</v>
      </c>
      <c r="AR215" s="223">
        <v>0.23666525863062093</v>
      </c>
      <c r="AS215" s="225">
        <v>0.01717354991071943</v>
      </c>
      <c r="AT215" s="223">
        <v>0.00867069507657027</v>
      </c>
      <c r="AU215" s="225">
        <v>0.014094531488485579</v>
      </c>
    </row>
    <row r="216" spans="1:47" ht="12.75">
      <c r="A216" s="170"/>
      <c r="B216" s="76" t="s">
        <v>702</v>
      </c>
      <c r="C216" s="18">
        <v>5831778</v>
      </c>
      <c r="D216" s="76" t="s">
        <v>459</v>
      </c>
      <c r="E216" s="101" t="s">
        <v>1441</v>
      </c>
      <c r="F216" s="57">
        <v>1</v>
      </c>
      <c r="G216" s="5" t="s">
        <v>1304</v>
      </c>
      <c r="H216" s="35">
        <v>2</v>
      </c>
      <c r="I216" s="57" t="s">
        <v>1204</v>
      </c>
      <c r="J216" s="57" t="s">
        <v>1914</v>
      </c>
      <c r="K216" s="57" t="s">
        <v>210</v>
      </c>
      <c r="L216" s="24">
        <v>373</v>
      </c>
      <c r="M216" s="72">
        <v>72</v>
      </c>
      <c r="N216" s="39" t="s">
        <v>460</v>
      </c>
      <c r="O216" s="103" t="s">
        <v>448</v>
      </c>
      <c r="P216" s="56" t="s">
        <v>407</v>
      </c>
      <c r="Q216" s="16" t="s">
        <v>1201</v>
      </c>
      <c r="S216" s="55" t="s">
        <v>449</v>
      </c>
      <c r="T216" s="55" t="s">
        <v>450</v>
      </c>
      <c r="U216" s="57" t="s">
        <v>408</v>
      </c>
      <c r="V216" s="57" t="s">
        <v>1313</v>
      </c>
      <c r="W216" s="57" t="s">
        <v>1377</v>
      </c>
      <c r="AA216" s="5">
        <v>5.1</v>
      </c>
      <c r="AC216" s="283">
        <v>26166</v>
      </c>
      <c r="AD216" s="283">
        <v>123467</v>
      </c>
      <c r="AE216" s="283">
        <v>561709</v>
      </c>
      <c r="AF216" s="283">
        <v>2337131</v>
      </c>
      <c r="AG216" s="283">
        <v>13735</v>
      </c>
      <c r="AH216" s="265">
        <v>22698</v>
      </c>
      <c r="AI216" s="283">
        <v>49285</v>
      </c>
      <c r="AJ216" s="283">
        <v>347220</v>
      </c>
      <c r="AK216" s="265">
        <v>710786</v>
      </c>
      <c r="AL216" s="283">
        <v>1847596</v>
      </c>
      <c r="AN216" s="225">
        <v>0.2119270736310107</v>
      </c>
      <c r="AO216" s="225">
        <v>0.04658283915693001</v>
      </c>
      <c r="AP216" s="225">
        <v>0.05282844650128726</v>
      </c>
      <c r="AQ216" s="225">
        <v>0.27868519833620775</v>
      </c>
      <c r="AR216" s="223">
        <v>0.4605458050116668</v>
      </c>
      <c r="AS216" s="225">
        <v>0.03955705316514026</v>
      </c>
      <c r="AT216" s="223">
        <v>0.03193366217117388</v>
      </c>
      <c r="AU216" s="225">
        <v>0.026675203886563945</v>
      </c>
    </row>
    <row r="217" spans="1:47" ht="12.75" customHeight="1">
      <c r="A217" s="170"/>
      <c r="B217" s="76" t="s">
        <v>702</v>
      </c>
      <c r="C217" s="18">
        <v>5831778</v>
      </c>
      <c r="D217" s="76" t="s">
        <v>446</v>
      </c>
      <c r="E217" s="101" t="s">
        <v>1441</v>
      </c>
      <c r="F217" s="57">
        <v>1</v>
      </c>
      <c r="G217" s="57" t="s">
        <v>1304</v>
      </c>
      <c r="H217" s="51">
        <v>3</v>
      </c>
      <c r="I217" s="57" t="s">
        <v>1207</v>
      </c>
      <c r="J217" s="57" t="s">
        <v>633</v>
      </c>
      <c r="K217" s="57" t="s">
        <v>210</v>
      </c>
      <c r="L217" s="24">
        <v>299</v>
      </c>
      <c r="M217" s="72">
        <v>26</v>
      </c>
      <c r="N217" s="39" t="s">
        <v>447</v>
      </c>
      <c r="O217" s="56" t="s">
        <v>448</v>
      </c>
      <c r="P217" s="56" t="s">
        <v>407</v>
      </c>
      <c r="Q217" s="16" t="s">
        <v>1201</v>
      </c>
      <c r="S217" s="55" t="s">
        <v>449</v>
      </c>
      <c r="T217" s="55" t="s">
        <v>450</v>
      </c>
      <c r="U217" s="57" t="s">
        <v>408</v>
      </c>
      <c r="V217" s="57" t="s">
        <v>1313</v>
      </c>
      <c r="W217" s="57" t="s">
        <v>1377</v>
      </c>
      <c r="Y217" s="57" t="s">
        <v>634</v>
      </c>
      <c r="Z217" s="57" t="s">
        <v>635</v>
      </c>
      <c r="AA217" s="5">
        <v>8.7</v>
      </c>
      <c r="AC217" s="283">
        <v>18957</v>
      </c>
      <c r="AD217" s="283">
        <v>96287</v>
      </c>
      <c r="AE217" s="283">
        <v>561709</v>
      </c>
      <c r="AF217" s="283">
        <v>2337131</v>
      </c>
      <c r="AG217" s="283">
        <v>6816</v>
      </c>
      <c r="AH217" s="265">
        <v>13155</v>
      </c>
      <c r="AI217" s="283">
        <v>25167</v>
      </c>
      <c r="AJ217" s="283">
        <v>347220</v>
      </c>
      <c r="AK217" s="265">
        <v>710787</v>
      </c>
      <c r="AL217" s="283">
        <v>1847596</v>
      </c>
      <c r="AN217" s="225">
        <v>0.19688016035394187</v>
      </c>
      <c r="AO217" s="225">
        <v>0.033748791634102354</v>
      </c>
      <c r="AP217" s="225">
        <v>0.04119880314796218</v>
      </c>
      <c r="AQ217" s="225">
        <v>0.2708308499225176</v>
      </c>
      <c r="AR217" s="223">
        <v>0.5227083084992252</v>
      </c>
      <c r="AS217" s="225">
        <v>0.019630205633316054</v>
      </c>
      <c r="AT217" s="223">
        <v>0.01850765419176209</v>
      </c>
      <c r="AU217" s="225">
        <v>0.013621484350474887</v>
      </c>
    </row>
    <row r="218" spans="1:47" ht="12.75" customHeight="1">
      <c r="A218" s="170"/>
      <c r="B218" s="17" t="s">
        <v>702</v>
      </c>
      <c r="C218" s="18"/>
      <c r="D218" s="76" t="s">
        <v>1915</v>
      </c>
      <c r="E218" s="57"/>
      <c r="F218" s="57">
        <v>1</v>
      </c>
      <c r="G218" s="5" t="s">
        <v>1304</v>
      </c>
      <c r="H218" s="35">
        <v>4</v>
      </c>
      <c r="I218" s="57" t="s">
        <v>1213</v>
      </c>
      <c r="J218" s="5" t="s">
        <v>1914</v>
      </c>
      <c r="K218" s="35" t="s">
        <v>1925</v>
      </c>
      <c r="L218" s="138">
        <v>50</v>
      </c>
      <c r="M218" s="77" t="s">
        <v>405</v>
      </c>
      <c r="N218" s="39" t="s">
        <v>406</v>
      </c>
      <c r="O218" s="16" t="s">
        <v>1914</v>
      </c>
      <c r="P218" s="56" t="s">
        <v>407</v>
      </c>
      <c r="Q218" s="16" t="s">
        <v>1201</v>
      </c>
      <c r="S218" s="57" t="s">
        <v>410</v>
      </c>
      <c r="T218" s="57" t="s">
        <v>1914</v>
      </c>
      <c r="U218" s="57" t="s">
        <v>408</v>
      </c>
      <c r="V218" s="57" t="s">
        <v>1313</v>
      </c>
      <c r="W218" s="57" t="s">
        <v>1377</v>
      </c>
      <c r="Y218" s="57" t="s">
        <v>409</v>
      </c>
      <c r="AA218" s="38"/>
      <c r="AB218" s="38"/>
      <c r="AN218" s="225"/>
      <c r="AO218" s="225"/>
      <c r="AP218" s="225"/>
      <c r="AQ218" s="225"/>
      <c r="AS218" s="225"/>
      <c r="AU218" s="225"/>
    </row>
    <row r="219" spans="1:47" ht="12.75" customHeight="1">
      <c r="A219" s="170"/>
      <c r="B219" s="17" t="s">
        <v>702</v>
      </c>
      <c r="C219" s="18"/>
      <c r="D219" s="76" t="s">
        <v>411</v>
      </c>
      <c r="E219" s="57"/>
      <c r="F219" s="57">
        <v>1</v>
      </c>
      <c r="G219" s="57" t="s">
        <v>1304</v>
      </c>
      <c r="H219" s="35">
        <v>4</v>
      </c>
      <c r="I219" s="57" t="s">
        <v>1213</v>
      </c>
      <c r="J219" s="57" t="s">
        <v>1914</v>
      </c>
      <c r="K219" s="35" t="s">
        <v>1925</v>
      </c>
      <c r="L219" s="138" t="s">
        <v>2077</v>
      </c>
      <c r="M219" s="96" t="s">
        <v>2077</v>
      </c>
      <c r="N219" s="39" t="s">
        <v>2077</v>
      </c>
      <c r="O219" s="16" t="s">
        <v>1914</v>
      </c>
      <c r="P219" s="56" t="s">
        <v>407</v>
      </c>
      <c r="Q219" s="16" t="s">
        <v>1201</v>
      </c>
      <c r="S219" s="57" t="s">
        <v>412</v>
      </c>
      <c r="T219" s="57" t="s">
        <v>1914</v>
      </c>
      <c r="U219" s="57" t="s">
        <v>408</v>
      </c>
      <c r="V219" s="57" t="s">
        <v>1313</v>
      </c>
      <c r="W219" s="57" t="s">
        <v>1377</v>
      </c>
      <c r="Y219" s="57" t="s">
        <v>409</v>
      </c>
      <c r="AA219" s="38"/>
      <c r="AB219" s="38"/>
      <c r="AN219" s="225"/>
      <c r="AO219" s="225"/>
      <c r="AP219" s="225"/>
      <c r="AQ219" s="225"/>
      <c r="AS219" s="225"/>
      <c r="AU219" s="225"/>
    </row>
    <row r="220" spans="1:47" ht="12.75" customHeight="1">
      <c r="A220" s="170"/>
      <c r="B220" s="17" t="s">
        <v>702</v>
      </c>
      <c r="C220" s="18"/>
      <c r="D220" s="76" t="s">
        <v>413</v>
      </c>
      <c r="E220" s="57"/>
      <c r="F220" s="57">
        <v>1</v>
      </c>
      <c r="G220" s="57" t="s">
        <v>1304</v>
      </c>
      <c r="H220" s="35">
        <v>4</v>
      </c>
      <c r="I220" s="57" t="s">
        <v>1213</v>
      </c>
      <c r="J220" s="57" t="s">
        <v>1914</v>
      </c>
      <c r="K220" s="35" t="s">
        <v>1925</v>
      </c>
      <c r="L220" s="138" t="s">
        <v>2077</v>
      </c>
      <c r="M220" s="96" t="s">
        <v>2077</v>
      </c>
      <c r="N220" s="39" t="s">
        <v>2077</v>
      </c>
      <c r="O220" s="16" t="s">
        <v>414</v>
      </c>
      <c r="P220" s="56" t="s">
        <v>407</v>
      </c>
      <c r="Q220" s="32" t="s">
        <v>1300</v>
      </c>
      <c r="S220" s="57" t="s">
        <v>415</v>
      </c>
      <c r="T220" s="57" t="s">
        <v>414</v>
      </c>
      <c r="U220" s="57" t="s">
        <v>408</v>
      </c>
      <c r="V220" s="57" t="s">
        <v>1313</v>
      </c>
      <c r="W220" s="57" t="s">
        <v>1377</v>
      </c>
      <c r="Y220" s="57" t="s">
        <v>409</v>
      </c>
      <c r="AA220" s="38"/>
      <c r="AB220" s="38"/>
      <c r="AN220" s="225"/>
      <c r="AO220" s="225"/>
      <c r="AP220" s="225"/>
      <c r="AQ220" s="225"/>
      <c r="AS220" s="225"/>
      <c r="AU220" s="225"/>
    </row>
    <row r="221" spans="1:47" ht="12.75" customHeight="1">
      <c r="A221" s="170"/>
      <c r="B221" s="17" t="s">
        <v>702</v>
      </c>
      <c r="C221" s="18"/>
      <c r="D221" s="76" t="s">
        <v>416</v>
      </c>
      <c r="E221" s="57"/>
      <c r="F221" s="57">
        <v>1</v>
      </c>
      <c r="G221" s="57" t="s">
        <v>1304</v>
      </c>
      <c r="H221" s="35">
        <v>4</v>
      </c>
      <c r="I221" s="57" t="s">
        <v>1213</v>
      </c>
      <c r="J221" s="57" t="s">
        <v>1914</v>
      </c>
      <c r="K221" s="35" t="s">
        <v>1925</v>
      </c>
      <c r="L221" s="138" t="s">
        <v>2077</v>
      </c>
      <c r="M221" s="96" t="s">
        <v>2077</v>
      </c>
      <c r="N221" s="39" t="s">
        <v>2077</v>
      </c>
      <c r="O221" s="16" t="s">
        <v>876</v>
      </c>
      <c r="P221" s="73" t="s">
        <v>417</v>
      </c>
      <c r="Q221" s="32" t="s">
        <v>1300</v>
      </c>
      <c r="S221" s="57" t="s">
        <v>415</v>
      </c>
      <c r="T221" s="57" t="s">
        <v>414</v>
      </c>
      <c r="U221" s="57" t="s">
        <v>408</v>
      </c>
      <c r="V221" s="57" t="s">
        <v>1313</v>
      </c>
      <c r="W221" s="57" t="s">
        <v>1377</v>
      </c>
      <c r="Y221" s="57" t="s">
        <v>409</v>
      </c>
      <c r="AA221" s="38"/>
      <c r="AB221" s="38"/>
      <c r="AN221" s="225"/>
      <c r="AO221" s="225"/>
      <c r="AP221" s="225"/>
      <c r="AQ221" s="225"/>
      <c r="AS221" s="225"/>
      <c r="AU221" s="225"/>
    </row>
    <row r="222" spans="1:47" ht="12.75" customHeight="1">
      <c r="A222" s="170"/>
      <c r="B222" s="17" t="s">
        <v>702</v>
      </c>
      <c r="C222" s="18"/>
      <c r="D222" s="76" t="s">
        <v>418</v>
      </c>
      <c r="E222" s="57"/>
      <c r="F222" s="57">
        <v>1</v>
      </c>
      <c r="G222" s="57" t="s">
        <v>1304</v>
      </c>
      <c r="H222" s="35">
        <v>4</v>
      </c>
      <c r="I222" s="57" t="s">
        <v>1213</v>
      </c>
      <c r="J222" s="57" t="s">
        <v>1914</v>
      </c>
      <c r="K222" s="35" t="s">
        <v>1925</v>
      </c>
      <c r="L222" s="138" t="s">
        <v>2077</v>
      </c>
      <c r="M222" s="96" t="s">
        <v>2077</v>
      </c>
      <c r="N222" s="39" t="s">
        <v>2077</v>
      </c>
      <c r="O222" s="16" t="s">
        <v>876</v>
      </c>
      <c r="P222" s="73" t="s">
        <v>419</v>
      </c>
      <c r="Q222" s="32" t="s">
        <v>1300</v>
      </c>
      <c r="S222" s="57" t="s">
        <v>415</v>
      </c>
      <c r="T222" s="57" t="s">
        <v>414</v>
      </c>
      <c r="U222" s="57" t="s">
        <v>408</v>
      </c>
      <c r="V222" s="57" t="s">
        <v>1313</v>
      </c>
      <c r="W222" s="57" t="s">
        <v>1377</v>
      </c>
      <c r="Y222" s="57" t="s">
        <v>409</v>
      </c>
      <c r="AA222" s="38"/>
      <c r="AB222" s="38"/>
      <c r="AN222" s="225"/>
      <c r="AO222" s="225"/>
      <c r="AP222" s="225"/>
      <c r="AQ222" s="225"/>
      <c r="AS222" s="225"/>
      <c r="AU222" s="225"/>
    </row>
    <row r="223" spans="1:47" ht="12.75" customHeight="1">
      <c r="A223" s="170"/>
      <c r="B223" s="17" t="s">
        <v>702</v>
      </c>
      <c r="C223" s="18"/>
      <c r="D223" s="76" t="s">
        <v>439</v>
      </c>
      <c r="E223" s="57"/>
      <c r="F223" s="57">
        <v>1</v>
      </c>
      <c r="G223" s="5" t="s">
        <v>1304</v>
      </c>
      <c r="H223" s="35">
        <v>4</v>
      </c>
      <c r="I223" s="57" t="s">
        <v>1213</v>
      </c>
      <c r="J223" s="5" t="s">
        <v>1914</v>
      </c>
      <c r="K223" s="5" t="s">
        <v>1917</v>
      </c>
      <c r="L223" s="24">
        <v>251</v>
      </c>
      <c r="M223" s="77" t="s">
        <v>632</v>
      </c>
      <c r="N223" s="15">
        <v>3993</v>
      </c>
      <c r="O223" s="16" t="s">
        <v>1914</v>
      </c>
      <c r="P223" s="75"/>
      <c r="Q223" s="16" t="s">
        <v>1201</v>
      </c>
      <c r="S223" s="57" t="s">
        <v>436</v>
      </c>
      <c r="T223" s="57" t="s">
        <v>1914</v>
      </c>
      <c r="U223" s="57" t="s">
        <v>440</v>
      </c>
      <c r="V223" s="57" t="s">
        <v>1313</v>
      </c>
      <c r="W223" s="57" t="s">
        <v>1377</v>
      </c>
      <c r="AA223" s="5">
        <v>3.96</v>
      </c>
      <c r="AN223" s="225"/>
      <c r="AO223" s="225"/>
      <c r="AP223" s="225"/>
      <c r="AQ223" s="225"/>
      <c r="AS223" s="225"/>
      <c r="AU223" s="225"/>
    </row>
    <row r="224" spans="1:47" ht="12.75" customHeight="1">
      <c r="A224" s="170"/>
      <c r="B224" s="17" t="s">
        <v>702</v>
      </c>
      <c r="C224" s="18"/>
      <c r="D224" s="76" t="s">
        <v>441</v>
      </c>
      <c r="E224" s="57"/>
      <c r="F224" s="57">
        <v>1</v>
      </c>
      <c r="G224" s="5" t="s">
        <v>1304</v>
      </c>
      <c r="H224" s="35">
        <v>4</v>
      </c>
      <c r="I224" s="57" t="s">
        <v>1213</v>
      </c>
      <c r="J224" s="5" t="s">
        <v>1914</v>
      </c>
      <c r="K224" s="57" t="s">
        <v>1609</v>
      </c>
      <c r="L224" s="138" t="s">
        <v>2077</v>
      </c>
      <c r="M224" s="96" t="s">
        <v>2077</v>
      </c>
      <c r="N224" s="39" t="s">
        <v>2077</v>
      </c>
      <c r="O224" s="16" t="s">
        <v>1914</v>
      </c>
      <c r="P224" s="75" t="s">
        <v>442</v>
      </c>
      <c r="Q224" s="16" t="s">
        <v>1201</v>
      </c>
      <c r="S224" s="57" t="s">
        <v>443</v>
      </c>
      <c r="T224" s="57" t="s">
        <v>1914</v>
      </c>
      <c r="U224" s="57" t="s">
        <v>440</v>
      </c>
      <c r="V224" s="57" t="s">
        <v>1313</v>
      </c>
      <c r="W224" s="57" t="s">
        <v>1377</v>
      </c>
      <c r="AN224" s="225"/>
      <c r="AO224" s="225"/>
      <c r="AP224" s="225"/>
      <c r="AQ224" s="225"/>
      <c r="AS224" s="225"/>
      <c r="AU224" s="225"/>
    </row>
    <row r="225" spans="1:47" ht="12.75" customHeight="1">
      <c r="A225" s="170"/>
      <c r="B225" s="17" t="s">
        <v>702</v>
      </c>
      <c r="C225" s="18"/>
      <c r="D225" s="76" t="s">
        <v>1619</v>
      </c>
      <c r="E225" s="57"/>
      <c r="F225" s="57">
        <v>1</v>
      </c>
      <c r="G225" s="57" t="s">
        <v>1304</v>
      </c>
      <c r="H225" s="51">
        <v>5</v>
      </c>
      <c r="I225" s="57" t="s">
        <v>1205</v>
      </c>
      <c r="J225" s="57" t="s">
        <v>1914</v>
      </c>
      <c r="K225" s="57" t="s">
        <v>1620</v>
      </c>
      <c r="L225" s="138" t="s">
        <v>2077</v>
      </c>
      <c r="M225" s="96" t="s">
        <v>2077</v>
      </c>
      <c r="N225" s="39" t="s">
        <v>2077</v>
      </c>
      <c r="O225" s="16" t="s">
        <v>1914</v>
      </c>
      <c r="P225" s="73" t="s">
        <v>434</v>
      </c>
      <c r="Q225" s="16" t="s">
        <v>435</v>
      </c>
      <c r="S225" s="57" t="s">
        <v>436</v>
      </c>
      <c r="T225" s="57" t="s">
        <v>1914</v>
      </c>
      <c r="U225" s="57" t="s">
        <v>408</v>
      </c>
      <c r="V225" s="57" t="s">
        <v>1313</v>
      </c>
      <c r="W225" s="57" t="s">
        <v>1377</v>
      </c>
      <c r="Y225" s="57" t="s">
        <v>409</v>
      </c>
      <c r="AA225" s="38"/>
      <c r="AB225" s="38"/>
      <c r="AN225" s="225"/>
      <c r="AO225" s="225"/>
      <c r="AP225" s="225"/>
      <c r="AQ225" s="225"/>
      <c r="AS225" s="225"/>
      <c r="AU225" s="225"/>
    </row>
    <row r="226" spans="1:47" ht="12.75" customHeight="1">
      <c r="A226" s="170"/>
      <c r="B226" s="17" t="s">
        <v>702</v>
      </c>
      <c r="C226" s="18"/>
      <c r="D226" s="76" t="s">
        <v>438</v>
      </c>
      <c r="E226" s="57"/>
      <c r="F226" s="57">
        <v>1</v>
      </c>
      <c r="G226" s="57" t="s">
        <v>1304</v>
      </c>
      <c r="H226" s="51">
        <v>5</v>
      </c>
      <c r="I226" s="57" t="s">
        <v>1205</v>
      </c>
      <c r="J226" s="57" t="s">
        <v>630</v>
      </c>
      <c r="K226" s="57" t="s">
        <v>1250</v>
      </c>
      <c r="L226" s="24">
        <v>288.8</v>
      </c>
      <c r="M226" s="72">
        <v>9.7</v>
      </c>
      <c r="N226" s="39" t="s">
        <v>631</v>
      </c>
      <c r="O226" s="16" t="s">
        <v>1919</v>
      </c>
      <c r="P226" s="75"/>
      <c r="Q226" s="16" t="s">
        <v>1201</v>
      </c>
      <c r="S226" s="57" t="s">
        <v>628</v>
      </c>
      <c r="T226" s="57" t="s">
        <v>629</v>
      </c>
      <c r="U226" s="57" t="s">
        <v>408</v>
      </c>
      <c r="V226" s="57" t="s">
        <v>1318</v>
      </c>
      <c r="W226" s="57" t="s">
        <v>1377</v>
      </c>
      <c r="Y226" s="57" t="s">
        <v>1609</v>
      </c>
      <c r="Z226" s="57" t="s">
        <v>627</v>
      </c>
      <c r="AA226" s="5">
        <v>5.83</v>
      </c>
      <c r="AN226" s="225"/>
      <c r="AO226" s="225"/>
      <c r="AP226" s="225"/>
      <c r="AQ226" s="225"/>
      <c r="AS226" s="225"/>
      <c r="AU226" s="225"/>
    </row>
    <row r="227" spans="1:47" ht="12.75" customHeight="1">
      <c r="A227" s="170"/>
      <c r="B227" s="76" t="s">
        <v>702</v>
      </c>
      <c r="C227" s="18"/>
      <c r="D227" s="76" t="s">
        <v>444</v>
      </c>
      <c r="E227" s="57"/>
      <c r="F227" s="57">
        <v>1</v>
      </c>
      <c r="G227" s="5" t="s">
        <v>1304</v>
      </c>
      <c r="H227" s="51">
        <v>5</v>
      </c>
      <c r="I227" s="57" t="s">
        <v>1205</v>
      </c>
      <c r="J227" s="57" t="s">
        <v>1914</v>
      </c>
      <c r="K227" s="57" t="s">
        <v>772</v>
      </c>
      <c r="L227" s="138">
        <v>1985</v>
      </c>
      <c r="M227" s="96" t="s">
        <v>2077</v>
      </c>
      <c r="N227" s="39" t="s">
        <v>2077</v>
      </c>
      <c r="O227" s="16" t="s">
        <v>414</v>
      </c>
      <c r="P227" s="56" t="s">
        <v>407</v>
      </c>
      <c r="Q227" s="32" t="s">
        <v>1300</v>
      </c>
      <c r="S227" s="57" t="s">
        <v>415</v>
      </c>
      <c r="T227" s="57" t="s">
        <v>414</v>
      </c>
      <c r="U227" s="57" t="s">
        <v>440</v>
      </c>
      <c r="V227" s="57" t="s">
        <v>1313</v>
      </c>
      <c r="W227" s="57" t="s">
        <v>1377</v>
      </c>
      <c r="AA227" s="57">
        <v>137.3</v>
      </c>
      <c r="AB227" s="57"/>
      <c r="AN227" s="225"/>
      <c r="AO227" s="225"/>
      <c r="AP227" s="225"/>
      <c r="AQ227" s="225"/>
      <c r="AS227" s="225"/>
      <c r="AU227" s="225"/>
    </row>
    <row r="228" spans="1:47" ht="12.75" customHeight="1">
      <c r="A228" s="170"/>
      <c r="B228" s="76" t="s">
        <v>702</v>
      </c>
      <c r="C228" s="18"/>
      <c r="D228" s="76" t="s">
        <v>445</v>
      </c>
      <c r="E228" s="57"/>
      <c r="F228" s="57">
        <v>1</v>
      </c>
      <c r="G228" s="5" t="s">
        <v>1304</v>
      </c>
      <c r="H228" s="51">
        <v>5</v>
      </c>
      <c r="I228" s="57" t="s">
        <v>1205</v>
      </c>
      <c r="J228" s="57" t="s">
        <v>1914</v>
      </c>
      <c r="K228" s="57" t="s">
        <v>772</v>
      </c>
      <c r="L228" s="138">
        <v>1985</v>
      </c>
      <c r="M228" s="96" t="s">
        <v>2077</v>
      </c>
      <c r="N228" s="39" t="s">
        <v>2077</v>
      </c>
      <c r="O228" s="16" t="s">
        <v>414</v>
      </c>
      <c r="P228" s="56" t="s">
        <v>407</v>
      </c>
      <c r="Q228" s="32" t="s">
        <v>1300</v>
      </c>
      <c r="S228" s="57" t="s">
        <v>415</v>
      </c>
      <c r="T228" s="57" t="s">
        <v>414</v>
      </c>
      <c r="U228" s="57" t="s">
        <v>440</v>
      </c>
      <c r="V228" s="57" t="s">
        <v>1313</v>
      </c>
      <c r="W228" s="57" t="s">
        <v>1377</v>
      </c>
      <c r="AA228" s="38"/>
      <c r="AB228" s="38"/>
      <c r="AN228" s="225"/>
      <c r="AO228" s="225"/>
      <c r="AP228" s="225"/>
      <c r="AQ228" s="225"/>
      <c r="AS228" s="225"/>
      <c r="AU228" s="225"/>
    </row>
    <row r="229" spans="1:47" ht="12.75" customHeight="1">
      <c r="A229" s="170"/>
      <c r="B229" s="76" t="s">
        <v>702</v>
      </c>
      <c r="C229" s="18"/>
      <c r="D229" s="76" t="s">
        <v>451</v>
      </c>
      <c r="E229" s="57"/>
      <c r="F229" s="57">
        <v>1</v>
      </c>
      <c r="G229" s="5" t="s">
        <v>1304</v>
      </c>
      <c r="H229" s="51">
        <v>5</v>
      </c>
      <c r="I229" s="57" t="s">
        <v>1205</v>
      </c>
      <c r="J229" s="57" t="s">
        <v>1914</v>
      </c>
      <c r="K229" s="57" t="s">
        <v>210</v>
      </c>
      <c r="L229" s="24">
        <v>318</v>
      </c>
      <c r="M229" s="72">
        <v>53</v>
      </c>
      <c r="N229" s="39" t="s">
        <v>452</v>
      </c>
      <c r="O229" s="56" t="s">
        <v>448</v>
      </c>
      <c r="P229" s="56" t="s">
        <v>407</v>
      </c>
      <c r="Q229" s="32" t="s">
        <v>1300</v>
      </c>
      <c r="S229" s="55" t="s">
        <v>449</v>
      </c>
      <c r="T229" s="55" t="s">
        <v>450</v>
      </c>
      <c r="U229" s="57" t="s">
        <v>408</v>
      </c>
      <c r="V229" s="57" t="s">
        <v>1313</v>
      </c>
      <c r="W229" s="57" t="s">
        <v>1377</v>
      </c>
      <c r="AA229" s="5">
        <v>3.9</v>
      </c>
      <c r="AN229" s="225"/>
      <c r="AO229" s="225"/>
      <c r="AP229" s="225"/>
      <c r="AQ229" s="225"/>
      <c r="AS229" s="225"/>
      <c r="AU229" s="225"/>
    </row>
    <row r="230" spans="1:47" ht="12.75" customHeight="1">
      <c r="A230" s="170"/>
      <c r="B230" s="76" t="s">
        <v>702</v>
      </c>
      <c r="C230" s="18"/>
      <c r="D230" s="76" t="s">
        <v>453</v>
      </c>
      <c r="E230" s="57"/>
      <c r="F230" s="57">
        <v>1</v>
      </c>
      <c r="G230" s="5" t="s">
        <v>1304</v>
      </c>
      <c r="H230" s="51">
        <v>5</v>
      </c>
      <c r="I230" s="57" t="s">
        <v>1205</v>
      </c>
      <c r="J230" s="57" t="s">
        <v>1914</v>
      </c>
      <c r="K230" s="57" t="s">
        <v>210</v>
      </c>
      <c r="L230" s="24">
        <v>178</v>
      </c>
      <c r="M230" s="72">
        <v>171</v>
      </c>
      <c r="N230" s="39" t="s">
        <v>454</v>
      </c>
      <c r="O230" s="56" t="s">
        <v>448</v>
      </c>
      <c r="P230" s="56" t="s">
        <v>407</v>
      </c>
      <c r="Q230" s="32" t="s">
        <v>1300</v>
      </c>
      <c r="S230" s="55" t="s">
        <v>449</v>
      </c>
      <c r="T230" s="55" t="s">
        <v>450</v>
      </c>
      <c r="U230" s="57" t="s">
        <v>408</v>
      </c>
      <c r="V230" s="57" t="s">
        <v>1313</v>
      </c>
      <c r="W230" s="57" t="s">
        <v>1377</v>
      </c>
      <c r="AA230" s="5">
        <v>5.7</v>
      </c>
      <c r="AN230" s="225"/>
      <c r="AO230" s="225"/>
      <c r="AP230" s="225"/>
      <c r="AQ230" s="225"/>
      <c r="AS230" s="225"/>
      <c r="AU230" s="225"/>
    </row>
    <row r="231" spans="1:47" ht="12.75" customHeight="1">
      <c r="A231" s="170"/>
      <c r="B231" s="76" t="s">
        <v>702</v>
      </c>
      <c r="C231" s="18"/>
      <c r="D231" s="76" t="s">
        <v>455</v>
      </c>
      <c r="E231" s="57"/>
      <c r="F231" s="57">
        <v>1</v>
      </c>
      <c r="G231" s="5" t="s">
        <v>1304</v>
      </c>
      <c r="H231" s="51">
        <v>5</v>
      </c>
      <c r="I231" s="57" t="s">
        <v>1205</v>
      </c>
      <c r="J231" s="57" t="s">
        <v>1914</v>
      </c>
      <c r="K231" s="57" t="s">
        <v>210</v>
      </c>
      <c r="L231" s="24">
        <v>303</v>
      </c>
      <c r="M231" s="72">
        <v>53</v>
      </c>
      <c r="N231" s="39" t="s">
        <v>456</v>
      </c>
      <c r="O231" s="56" t="s">
        <v>448</v>
      </c>
      <c r="P231" s="56" t="s">
        <v>407</v>
      </c>
      <c r="Q231" s="32" t="s">
        <v>1300</v>
      </c>
      <c r="S231" s="55" t="s">
        <v>449</v>
      </c>
      <c r="T231" s="55" t="s">
        <v>450</v>
      </c>
      <c r="U231" s="57" t="s">
        <v>408</v>
      </c>
      <c r="V231" s="57" t="s">
        <v>1313</v>
      </c>
      <c r="W231" s="57" t="s">
        <v>1377</v>
      </c>
      <c r="AA231" s="5">
        <v>3.8</v>
      </c>
      <c r="AN231" s="225"/>
      <c r="AO231" s="225"/>
      <c r="AP231" s="225"/>
      <c r="AQ231" s="225"/>
      <c r="AS231" s="225"/>
      <c r="AU231" s="225"/>
    </row>
    <row r="232" spans="1:47" ht="12.75" customHeight="1">
      <c r="A232" s="170"/>
      <c r="B232" s="76" t="s">
        <v>702</v>
      </c>
      <c r="C232" s="18"/>
      <c r="D232" s="76" t="s">
        <v>457</v>
      </c>
      <c r="E232" s="57"/>
      <c r="F232" s="57">
        <v>1</v>
      </c>
      <c r="G232" s="5" t="s">
        <v>1304</v>
      </c>
      <c r="H232" s="51">
        <v>5</v>
      </c>
      <c r="I232" s="57" t="s">
        <v>1205</v>
      </c>
      <c r="J232" s="57" t="s">
        <v>1914</v>
      </c>
      <c r="K232" s="57" t="s">
        <v>210</v>
      </c>
      <c r="L232" s="24">
        <v>194</v>
      </c>
      <c r="M232" s="72">
        <v>38</v>
      </c>
      <c r="N232" s="39" t="s">
        <v>458</v>
      </c>
      <c r="O232" s="56" t="s">
        <v>448</v>
      </c>
      <c r="P232" s="56" t="s">
        <v>407</v>
      </c>
      <c r="Q232" s="32" t="s">
        <v>1300</v>
      </c>
      <c r="S232" s="55" t="s">
        <v>449</v>
      </c>
      <c r="T232" s="55" t="s">
        <v>450</v>
      </c>
      <c r="U232" s="57" t="s">
        <v>408</v>
      </c>
      <c r="V232" s="57" t="s">
        <v>1313</v>
      </c>
      <c r="W232" s="57" t="s">
        <v>1377</v>
      </c>
      <c r="AA232" s="5">
        <v>0.8</v>
      </c>
      <c r="AN232" s="225"/>
      <c r="AO232" s="225"/>
      <c r="AP232" s="225"/>
      <c r="AQ232" s="225"/>
      <c r="AS232" s="225"/>
      <c r="AU232" s="225"/>
    </row>
    <row r="233" spans="1:47" ht="12.75" customHeight="1">
      <c r="A233" s="170"/>
      <c r="B233" s="76" t="s">
        <v>702</v>
      </c>
      <c r="C233" s="18"/>
      <c r="D233" s="76" t="s">
        <v>461</v>
      </c>
      <c r="E233" s="57"/>
      <c r="F233" s="57">
        <v>4</v>
      </c>
      <c r="G233" s="5" t="s">
        <v>1304</v>
      </c>
      <c r="H233" s="51">
        <v>5</v>
      </c>
      <c r="I233" s="57" t="s">
        <v>1205</v>
      </c>
      <c r="J233" s="57" t="s">
        <v>1914</v>
      </c>
      <c r="K233" s="57" t="s">
        <v>1236</v>
      </c>
      <c r="L233" s="138">
        <v>2263</v>
      </c>
      <c r="M233" s="96" t="s">
        <v>2077</v>
      </c>
      <c r="N233" s="39" t="s">
        <v>2077</v>
      </c>
      <c r="O233" s="16" t="s">
        <v>414</v>
      </c>
      <c r="P233" s="56" t="s">
        <v>407</v>
      </c>
      <c r="Q233" s="32" t="s">
        <v>1300</v>
      </c>
      <c r="S233" s="57" t="s">
        <v>415</v>
      </c>
      <c r="T233" s="57" t="s">
        <v>414</v>
      </c>
      <c r="U233" s="57" t="s">
        <v>408</v>
      </c>
      <c r="V233" s="35" t="s">
        <v>998</v>
      </c>
      <c r="W233" s="57" t="s">
        <v>1377</v>
      </c>
      <c r="AA233" s="5">
        <v>1558.2</v>
      </c>
      <c r="AN233" s="225"/>
      <c r="AO233" s="225"/>
      <c r="AP233" s="225"/>
      <c r="AQ233" s="225"/>
      <c r="AS233" s="225"/>
      <c r="AU233" s="225"/>
    </row>
    <row r="234" spans="3:47" ht="12.75" customHeight="1">
      <c r="C234" s="18"/>
      <c r="D234" s="17"/>
      <c r="AN234" s="225"/>
      <c r="AO234" s="225"/>
      <c r="AP234" s="225"/>
      <c r="AQ234" s="225"/>
      <c r="AS234" s="225"/>
      <c r="AU234" s="225"/>
    </row>
    <row r="235" spans="1:51" s="92" customFormat="1" ht="12.75" customHeight="1">
      <c r="A235" s="171"/>
      <c r="B235" s="34" t="s">
        <v>703</v>
      </c>
      <c r="C235" s="18">
        <v>5547051</v>
      </c>
      <c r="D235" s="34" t="s">
        <v>1119</v>
      </c>
      <c r="E235" s="67" t="s">
        <v>950</v>
      </c>
      <c r="F235" s="35">
        <v>1</v>
      </c>
      <c r="G235" s="35" t="s">
        <v>1460</v>
      </c>
      <c r="H235" s="35">
        <v>1</v>
      </c>
      <c r="I235" s="35" t="s">
        <v>198</v>
      </c>
      <c r="J235" s="35" t="s">
        <v>1920</v>
      </c>
      <c r="K235" s="35" t="s">
        <v>772</v>
      </c>
      <c r="L235" s="85">
        <v>393.7</v>
      </c>
      <c r="M235" s="35">
        <v>2.4</v>
      </c>
      <c r="N235" s="36" t="s">
        <v>2077</v>
      </c>
      <c r="O235" s="62" t="s">
        <v>1920</v>
      </c>
      <c r="P235" s="62" t="s">
        <v>1120</v>
      </c>
      <c r="Q235" s="62" t="s">
        <v>1201</v>
      </c>
      <c r="R235" s="35"/>
      <c r="S235" s="35" t="s">
        <v>1122</v>
      </c>
      <c r="T235" s="35" t="s">
        <v>1123</v>
      </c>
      <c r="U235" s="62" t="s">
        <v>1121</v>
      </c>
      <c r="V235" s="35" t="s">
        <v>1318</v>
      </c>
      <c r="W235" s="35"/>
      <c r="X235" s="84">
        <v>1</v>
      </c>
      <c r="Y235" s="35"/>
      <c r="Z235" s="35"/>
      <c r="AA235" s="35"/>
      <c r="AB235" s="35"/>
      <c r="AC235" s="280">
        <v>1536</v>
      </c>
      <c r="AD235" s="280">
        <v>5403</v>
      </c>
      <c r="AE235" s="280">
        <v>536770</v>
      </c>
      <c r="AF235" s="280">
        <v>2132430</v>
      </c>
      <c r="AG235" s="280">
        <v>488</v>
      </c>
      <c r="AH235" s="284">
        <v>625</v>
      </c>
      <c r="AI235" s="280">
        <v>1577</v>
      </c>
      <c r="AJ235" s="280">
        <v>515885</v>
      </c>
      <c r="AK235" s="284">
        <v>821181</v>
      </c>
      <c r="AL235" s="280">
        <v>2006923</v>
      </c>
      <c r="AN235" s="225">
        <v>0.28428650749583567</v>
      </c>
      <c r="AO235" s="225">
        <v>0.0028615608174823483</v>
      </c>
      <c r="AP235" s="225">
        <v>0.0025337291259267597</v>
      </c>
      <c r="AQ235" s="225">
        <v>0.30944831959416613</v>
      </c>
      <c r="AR235" s="225">
        <v>0.39632213062777427</v>
      </c>
      <c r="AS235" s="225">
        <v>0.0009459472556868294</v>
      </c>
      <c r="AT235" s="225">
        <v>0.000761098953823822</v>
      </c>
      <c r="AU235" s="225">
        <v>0.0007857800224522814</v>
      </c>
      <c r="AV235" s="236"/>
      <c r="AW235" s="225"/>
      <c r="AX235" s="236"/>
      <c r="AY235" s="225"/>
    </row>
    <row r="236" spans="1:51" s="92" customFormat="1" ht="12.75">
      <c r="A236" s="171"/>
      <c r="B236" s="34" t="s">
        <v>703</v>
      </c>
      <c r="C236" s="18">
        <v>5547051</v>
      </c>
      <c r="D236" s="34" t="s">
        <v>1125</v>
      </c>
      <c r="E236" s="67" t="s">
        <v>1441</v>
      </c>
      <c r="F236" s="35">
        <v>1</v>
      </c>
      <c r="G236" s="35" t="s">
        <v>1460</v>
      </c>
      <c r="H236" s="35">
        <v>2</v>
      </c>
      <c r="I236" s="35" t="s">
        <v>1204</v>
      </c>
      <c r="J236" s="35" t="s">
        <v>1923</v>
      </c>
      <c r="K236" s="35" t="s">
        <v>1250</v>
      </c>
      <c r="L236" s="85">
        <v>124.3</v>
      </c>
      <c r="M236" s="35">
        <v>2.7</v>
      </c>
      <c r="N236" s="36" t="s">
        <v>2077</v>
      </c>
      <c r="O236" s="62" t="s">
        <v>1923</v>
      </c>
      <c r="P236" s="105"/>
      <c r="Q236" s="62" t="s">
        <v>1201</v>
      </c>
      <c r="R236" s="35"/>
      <c r="S236" s="35" t="s">
        <v>831</v>
      </c>
      <c r="T236" s="35" t="s">
        <v>1126</v>
      </c>
      <c r="U236" s="35"/>
      <c r="V236" s="35" t="s">
        <v>1313</v>
      </c>
      <c r="W236" s="35">
        <v>2014</v>
      </c>
      <c r="X236" s="35"/>
      <c r="Y236" s="104" t="s">
        <v>830</v>
      </c>
      <c r="Z236" s="35"/>
      <c r="AA236" s="35"/>
      <c r="AB236" s="35"/>
      <c r="AC236" s="280">
        <v>7253</v>
      </c>
      <c r="AD236" s="280">
        <v>40691</v>
      </c>
      <c r="AE236" s="280">
        <v>536770</v>
      </c>
      <c r="AF236" s="280">
        <v>2132430</v>
      </c>
      <c r="AG236" s="280">
        <v>3462</v>
      </c>
      <c r="AH236" s="284">
        <v>5536</v>
      </c>
      <c r="AI236" s="280">
        <v>13577</v>
      </c>
      <c r="AJ236" s="280">
        <v>515885</v>
      </c>
      <c r="AK236" s="284">
        <v>821182</v>
      </c>
      <c r="AL236" s="280">
        <v>2006923</v>
      </c>
      <c r="AN236" s="225">
        <v>0.17824580374038484</v>
      </c>
      <c r="AO236" s="225">
        <v>0.013512305084114239</v>
      </c>
      <c r="AP236" s="225">
        <v>0.01908198627856483</v>
      </c>
      <c r="AQ236" s="225">
        <v>0.2549900567135597</v>
      </c>
      <c r="AR236" s="225">
        <v>0.4077483980260735</v>
      </c>
      <c r="AS236" s="225">
        <v>0.006710797949155335</v>
      </c>
      <c r="AT236" s="225">
        <v>0.006741501883869836</v>
      </c>
      <c r="AU236" s="225">
        <v>0.006765082666350428</v>
      </c>
      <c r="AV236" s="236"/>
      <c r="AW236" s="225"/>
      <c r="AX236" s="236"/>
      <c r="AY236" s="225"/>
    </row>
    <row r="237" spans="1:51" s="92" customFormat="1" ht="12.75" customHeight="1">
      <c r="A237" s="171"/>
      <c r="B237" s="34" t="s">
        <v>703</v>
      </c>
      <c r="C237" s="18">
        <v>5547051</v>
      </c>
      <c r="D237" s="34" t="s">
        <v>1921</v>
      </c>
      <c r="E237" s="67" t="s">
        <v>950</v>
      </c>
      <c r="F237" s="35">
        <v>1</v>
      </c>
      <c r="G237" s="35" t="s">
        <v>1460</v>
      </c>
      <c r="H237" s="51">
        <v>3</v>
      </c>
      <c r="I237" s="35" t="s">
        <v>1207</v>
      </c>
      <c r="J237" s="35" t="s">
        <v>1920</v>
      </c>
      <c r="K237" s="35" t="s">
        <v>772</v>
      </c>
      <c r="L237" s="85">
        <v>1340.9</v>
      </c>
      <c r="M237" s="35">
        <v>9.2</v>
      </c>
      <c r="N237" s="36">
        <v>22600</v>
      </c>
      <c r="O237" s="62" t="s">
        <v>1920</v>
      </c>
      <c r="P237" s="59" t="s">
        <v>2048</v>
      </c>
      <c r="Q237" s="62" t="s">
        <v>1201</v>
      </c>
      <c r="R237" s="35"/>
      <c r="S237" s="35"/>
      <c r="T237" s="35"/>
      <c r="U237" s="62" t="s">
        <v>1121</v>
      </c>
      <c r="V237" s="35" t="s">
        <v>1313</v>
      </c>
      <c r="W237" s="35"/>
      <c r="X237" s="35"/>
      <c r="Y237" s="35"/>
      <c r="Z237" s="35"/>
      <c r="AA237" s="35"/>
      <c r="AB237" s="35"/>
      <c r="AC237" s="280">
        <v>1433</v>
      </c>
      <c r="AD237" s="280">
        <v>3764</v>
      </c>
      <c r="AE237" s="280">
        <v>536770</v>
      </c>
      <c r="AF237" s="280">
        <v>2132430</v>
      </c>
      <c r="AG237" s="280">
        <v>8125</v>
      </c>
      <c r="AH237" s="284">
        <v>12368</v>
      </c>
      <c r="AI237" s="280">
        <v>21670</v>
      </c>
      <c r="AJ237" s="280">
        <v>515885</v>
      </c>
      <c r="AK237" s="284">
        <v>821183</v>
      </c>
      <c r="AL237" s="280">
        <v>2006923</v>
      </c>
      <c r="AN237" s="225">
        <v>0.38071200850159403</v>
      </c>
      <c r="AO237" s="225">
        <v>0.0026696722991225294</v>
      </c>
      <c r="AP237" s="225">
        <v>0.0017651224190243055</v>
      </c>
      <c r="AQ237" s="225">
        <v>0.37494231656668203</v>
      </c>
      <c r="AR237" s="225">
        <v>0.5707429626211352</v>
      </c>
      <c r="AS237" s="225">
        <v>0.0157496341238842</v>
      </c>
      <c r="AT237" s="225">
        <v>0.015061198295629599</v>
      </c>
      <c r="AU237" s="225">
        <v>0.010797624024439402</v>
      </c>
      <c r="AV237" s="236"/>
      <c r="AW237" s="225"/>
      <c r="AX237" s="236"/>
      <c r="AY237" s="225"/>
    </row>
    <row r="238" spans="1:51" s="92" customFormat="1" ht="12.75" customHeight="1">
      <c r="A238" s="171"/>
      <c r="B238" s="34" t="s">
        <v>703</v>
      </c>
      <c r="C238" s="18">
        <v>5547051</v>
      </c>
      <c r="D238" s="34" t="s">
        <v>1922</v>
      </c>
      <c r="E238" s="67" t="s">
        <v>1441</v>
      </c>
      <c r="F238" s="35">
        <v>1</v>
      </c>
      <c r="G238" s="35" t="s">
        <v>1460</v>
      </c>
      <c r="H238" s="51">
        <v>3</v>
      </c>
      <c r="I238" s="35" t="s">
        <v>1207</v>
      </c>
      <c r="J238" s="35" t="s">
        <v>1920</v>
      </c>
      <c r="K238" s="35" t="s">
        <v>772</v>
      </c>
      <c r="L238" s="85">
        <v>2300</v>
      </c>
      <c r="M238" s="36">
        <v>10</v>
      </c>
      <c r="N238" s="36" t="s">
        <v>2077</v>
      </c>
      <c r="O238" s="62" t="s">
        <v>1920</v>
      </c>
      <c r="P238" s="59" t="s">
        <v>2048</v>
      </c>
      <c r="Q238" s="62" t="s">
        <v>1201</v>
      </c>
      <c r="R238" s="35"/>
      <c r="S238" s="35"/>
      <c r="T238" s="35"/>
      <c r="U238" s="62" t="s">
        <v>1121</v>
      </c>
      <c r="V238" s="35" t="s">
        <v>1313</v>
      </c>
      <c r="W238" s="35"/>
      <c r="X238" s="35"/>
      <c r="Y238" s="35"/>
      <c r="Z238" s="35"/>
      <c r="AA238" s="35"/>
      <c r="AB238" s="35"/>
      <c r="AC238" s="280">
        <v>4497</v>
      </c>
      <c r="AD238" s="280">
        <v>19210</v>
      </c>
      <c r="AE238" s="280">
        <v>536770</v>
      </c>
      <c r="AF238" s="280">
        <v>2132430</v>
      </c>
      <c r="AG238" s="280">
        <v>9275</v>
      </c>
      <c r="AH238" s="284">
        <v>15071</v>
      </c>
      <c r="AI238" s="280">
        <v>29526</v>
      </c>
      <c r="AJ238" s="280">
        <v>515885</v>
      </c>
      <c r="AK238" s="284">
        <v>821184</v>
      </c>
      <c r="AL238" s="280">
        <v>2006923</v>
      </c>
      <c r="AN238" s="225">
        <v>0.23409682457053618</v>
      </c>
      <c r="AO238" s="225">
        <v>0.008377889971496171</v>
      </c>
      <c r="AP238" s="225">
        <v>0.009008502037581538</v>
      </c>
      <c r="AQ238" s="225">
        <v>0.3141299193930773</v>
      </c>
      <c r="AR238" s="225">
        <v>0.5104314841156946</v>
      </c>
      <c r="AS238" s="225">
        <v>0.017978813107572423</v>
      </c>
      <c r="AT238" s="225">
        <v>0.018352768685215494</v>
      </c>
      <c r="AU238" s="225">
        <v>0.014712074155311389</v>
      </c>
      <c r="AV238" s="236"/>
      <c r="AW238" s="225"/>
      <c r="AX238" s="236"/>
      <c r="AY238" s="225"/>
    </row>
    <row r="239" spans="1:51" s="92" customFormat="1" ht="12.75" customHeight="1">
      <c r="A239" s="171"/>
      <c r="B239" s="34" t="s">
        <v>703</v>
      </c>
      <c r="C239" s="18">
        <v>5547051</v>
      </c>
      <c r="D239" s="34" t="s">
        <v>1250</v>
      </c>
      <c r="E239" s="67" t="s">
        <v>1441</v>
      </c>
      <c r="F239" s="35">
        <v>1</v>
      </c>
      <c r="G239" s="35" t="s">
        <v>1460</v>
      </c>
      <c r="H239" s="51">
        <v>3</v>
      </c>
      <c r="I239" s="35" t="s">
        <v>1207</v>
      </c>
      <c r="J239" s="35" t="s">
        <v>703</v>
      </c>
      <c r="K239" s="35" t="s">
        <v>1250</v>
      </c>
      <c r="L239" s="85">
        <v>280</v>
      </c>
      <c r="M239" s="35">
        <v>10.6</v>
      </c>
      <c r="N239" s="36">
        <v>7400</v>
      </c>
      <c r="O239" s="62" t="s">
        <v>703</v>
      </c>
      <c r="P239" s="59" t="s">
        <v>2048</v>
      </c>
      <c r="Q239" s="62" t="s">
        <v>249</v>
      </c>
      <c r="R239" s="35"/>
      <c r="S239" s="59" t="s">
        <v>828</v>
      </c>
      <c r="T239" s="35" t="s">
        <v>829</v>
      </c>
      <c r="U239" s="35" t="s">
        <v>1124</v>
      </c>
      <c r="V239" s="35" t="s">
        <v>1313</v>
      </c>
      <c r="W239" s="35" t="s">
        <v>2077</v>
      </c>
      <c r="X239" s="84">
        <v>0.3</v>
      </c>
      <c r="Y239" s="35" t="s">
        <v>2077</v>
      </c>
      <c r="Z239" s="35" t="s">
        <v>2077</v>
      </c>
      <c r="AA239" s="35" t="s">
        <v>827</v>
      </c>
      <c r="AB239" s="35"/>
      <c r="AC239" s="280">
        <v>14176</v>
      </c>
      <c r="AD239" s="280">
        <v>93630</v>
      </c>
      <c r="AE239" s="280">
        <v>536770</v>
      </c>
      <c r="AF239" s="280">
        <v>2132430</v>
      </c>
      <c r="AG239" s="280">
        <v>12621</v>
      </c>
      <c r="AH239" s="284">
        <v>18158</v>
      </c>
      <c r="AI239" s="280">
        <v>30542</v>
      </c>
      <c r="AJ239" s="280">
        <v>515885</v>
      </c>
      <c r="AK239" s="284">
        <v>821185</v>
      </c>
      <c r="AL239" s="280">
        <v>2006923</v>
      </c>
      <c r="AN239" s="225">
        <v>0.15140446438107444</v>
      </c>
      <c r="AO239" s="225">
        <v>0.026409821711347505</v>
      </c>
      <c r="AP239" s="225">
        <v>0.04390765464751481</v>
      </c>
      <c r="AQ239" s="225">
        <v>0.41323423482417654</v>
      </c>
      <c r="AR239" s="225">
        <v>0.5945255713443782</v>
      </c>
      <c r="AS239" s="225">
        <v>0.02446475474185138</v>
      </c>
      <c r="AT239" s="225">
        <v>0.022111947977617712</v>
      </c>
      <c r="AU239" s="225">
        <v>0.015218321779161433</v>
      </c>
      <c r="AV239" s="236"/>
      <c r="AW239" s="225"/>
      <c r="AX239" s="236"/>
      <c r="AY239" s="225"/>
    </row>
    <row r="240" spans="1:51" s="92" customFormat="1" ht="12.75" customHeight="1">
      <c r="A240" s="171"/>
      <c r="B240" s="34" t="s">
        <v>703</v>
      </c>
      <c r="C240" s="18"/>
      <c r="D240" s="107" t="s">
        <v>1127</v>
      </c>
      <c r="E240" s="107"/>
      <c r="F240" s="35">
        <v>1</v>
      </c>
      <c r="G240" s="35" t="s">
        <v>1460</v>
      </c>
      <c r="H240" s="35">
        <v>4</v>
      </c>
      <c r="I240" s="35" t="s">
        <v>1213</v>
      </c>
      <c r="J240" s="35" t="s">
        <v>2049</v>
      </c>
      <c r="K240" s="61" t="s">
        <v>210</v>
      </c>
      <c r="L240" s="85">
        <v>2390</v>
      </c>
      <c r="M240" s="35">
        <v>85</v>
      </c>
      <c r="N240" s="36">
        <v>20000</v>
      </c>
      <c r="O240" s="104" t="s">
        <v>2049</v>
      </c>
      <c r="P240" s="105"/>
      <c r="Q240" s="105"/>
      <c r="R240" s="35"/>
      <c r="S240" s="59" t="s">
        <v>1128</v>
      </c>
      <c r="T240" s="35" t="s">
        <v>2049</v>
      </c>
      <c r="U240" s="35" t="s">
        <v>1124</v>
      </c>
      <c r="V240" s="35" t="s">
        <v>1313</v>
      </c>
      <c r="W240" s="59" t="s">
        <v>2077</v>
      </c>
      <c r="X240" s="59" t="s">
        <v>2077</v>
      </c>
      <c r="Y240" s="59" t="s">
        <v>2077</v>
      </c>
      <c r="Z240" s="59" t="s">
        <v>2077</v>
      </c>
      <c r="AA240" s="59" t="s">
        <v>2077</v>
      </c>
      <c r="AB240" s="59"/>
      <c r="AC240" s="280"/>
      <c r="AD240" s="280"/>
      <c r="AE240" s="280"/>
      <c r="AF240" s="280"/>
      <c r="AG240" s="280"/>
      <c r="AH240" s="284"/>
      <c r="AI240" s="280"/>
      <c r="AJ240" s="280"/>
      <c r="AK240" s="284"/>
      <c r="AL240" s="280"/>
      <c r="AN240" s="225"/>
      <c r="AO240" s="225"/>
      <c r="AP240" s="225"/>
      <c r="AQ240" s="225"/>
      <c r="AR240" s="225"/>
      <c r="AS240" s="225"/>
      <c r="AT240" s="225"/>
      <c r="AU240" s="225"/>
      <c r="AV240" s="236"/>
      <c r="AW240" s="225"/>
      <c r="AX240" s="236"/>
      <c r="AY240" s="225"/>
    </row>
    <row r="241" spans="1:51" s="92" customFormat="1" ht="12.75" customHeight="1">
      <c r="A241" s="171"/>
      <c r="B241" s="34" t="s">
        <v>703</v>
      </c>
      <c r="C241" s="18"/>
      <c r="D241" s="34" t="s">
        <v>1129</v>
      </c>
      <c r="E241" s="34"/>
      <c r="F241" s="35">
        <v>1</v>
      </c>
      <c r="G241" s="35" t="s">
        <v>1460</v>
      </c>
      <c r="H241" s="35">
        <v>4</v>
      </c>
      <c r="I241" s="35" t="s">
        <v>1213</v>
      </c>
      <c r="J241" s="35" t="s">
        <v>2049</v>
      </c>
      <c r="K241" s="57" t="s">
        <v>778</v>
      </c>
      <c r="L241" s="85">
        <v>1070</v>
      </c>
      <c r="M241" s="35">
        <v>22</v>
      </c>
      <c r="N241" s="36">
        <v>19000</v>
      </c>
      <c r="O241" s="62" t="s">
        <v>2049</v>
      </c>
      <c r="P241" s="105"/>
      <c r="Q241" s="62" t="s">
        <v>1201</v>
      </c>
      <c r="R241" s="35"/>
      <c r="S241" s="35" t="s">
        <v>0</v>
      </c>
      <c r="T241" s="35" t="s">
        <v>2049</v>
      </c>
      <c r="U241" s="35" t="s">
        <v>1124</v>
      </c>
      <c r="V241" s="35" t="s">
        <v>1313</v>
      </c>
      <c r="W241" s="35">
        <v>2020</v>
      </c>
      <c r="X241" s="59" t="s">
        <v>2077</v>
      </c>
      <c r="Y241" s="62" t="s">
        <v>1130</v>
      </c>
      <c r="Z241" s="35" t="s">
        <v>2077</v>
      </c>
      <c r="AA241" s="35">
        <v>20.8</v>
      </c>
      <c r="AB241" s="35"/>
      <c r="AC241" s="280"/>
      <c r="AD241" s="280"/>
      <c r="AE241" s="280"/>
      <c r="AF241" s="280"/>
      <c r="AG241" s="280"/>
      <c r="AH241" s="284"/>
      <c r="AI241" s="280"/>
      <c r="AJ241" s="280"/>
      <c r="AK241" s="284"/>
      <c r="AL241" s="280"/>
      <c r="AN241" s="225"/>
      <c r="AO241" s="225"/>
      <c r="AP241" s="225"/>
      <c r="AQ241" s="225"/>
      <c r="AR241" s="225"/>
      <c r="AS241" s="225"/>
      <c r="AT241" s="225"/>
      <c r="AU241" s="225"/>
      <c r="AV241" s="236"/>
      <c r="AW241" s="225"/>
      <c r="AX241" s="236"/>
      <c r="AY241" s="225"/>
    </row>
    <row r="242" spans="1:51" s="92" customFormat="1" ht="12.75" customHeight="1">
      <c r="A242" s="171"/>
      <c r="B242" s="34" t="s">
        <v>703</v>
      </c>
      <c r="C242" s="18"/>
      <c r="D242" s="34" t="s">
        <v>149</v>
      </c>
      <c r="E242" s="34"/>
      <c r="F242" s="35">
        <v>1</v>
      </c>
      <c r="G242" s="35" t="s">
        <v>1460</v>
      </c>
      <c r="H242" s="35">
        <v>4</v>
      </c>
      <c r="I242" s="35" t="s">
        <v>1213</v>
      </c>
      <c r="J242" s="35" t="s">
        <v>150</v>
      </c>
      <c r="K242" s="35" t="s">
        <v>1236</v>
      </c>
      <c r="L242" s="85" t="s">
        <v>2077</v>
      </c>
      <c r="M242" s="35">
        <v>15.8</v>
      </c>
      <c r="N242" s="36" t="s">
        <v>2077</v>
      </c>
      <c r="O242" s="62" t="s">
        <v>3</v>
      </c>
      <c r="P242" s="59"/>
      <c r="Q242" s="59"/>
      <c r="R242" s="35"/>
      <c r="S242" s="59" t="s">
        <v>151</v>
      </c>
      <c r="T242" s="59" t="s">
        <v>152</v>
      </c>
      <c r="U242" s="35" t="s">
        <v>1124</v>
      </c>
      <c r="V242" s="59" t="s">
        <v>998</v>
      </c>
      <c r="W242" s="59" t="s">
        <v>2077</v>
      </c>
      <c r="X242" s="59" t="s">
        <v>2077</v>
      </c>
      <c r="Y242" s="59" t="s">
        <v>2077</v>
      </c>
      <c r="Z242" s="59" t="s">
        <v>2077</v>
      </c>
      <c r="AA242" s="59" t="s">
        <v>2077</v>
      </c>
      <c r="AB242" s="59"/>
      <c r="AC242" s="280"/>
      <c r="AD242" s="280"/>
      <c r="AE242" s="280"/>
      <c r="AF242" s="280"/>
      <c r="AG242" s="280"/>
      <c r="AH242" s="284"/>
      <c r="AI242" s="280"/>
      <c r="AJ242" s="280"/>
      <c r="AK242" s="284"/>
      <c r="AL242" s="280"/>
      <c r="AN242" s="225"/>
      <c r="AO242" s="225"/>
      <c r="AP242" s="225"/>
      <c r="AQ242" s="225"/>
      <c r="AR242" s="225"/>
      <c r="AS242" s="225"/>
      <c r="AT242" s="225"/>
      <c r="AU242" s="225"/>
      <c r="AV242" s="236"/>
      <c r="AW242" s="225"/>
      <c r="AX242" s="236"/>
      <c r="AY242" s="225"/>
    </row>
    <row r="243" spans="1:51" s="92" customFormat="1" ht="12.75" customHeight="1">
      <c r="A243" s="171"/>
      <c r="B243" s="34" t="s">
        <v>703</v>
      </c>
      <c r="C243" s="18"/>
      <c r="D243" s="34" t="s">
        <v>1</v>
      </c>
      <c r="E243" s="34"/>
      <c r="F243" s="35">
        <v>1</v>
      </c>
      <c r="G243" s="35" t="s">
        <v>1460</v>
      </c>
      <c r="H243" s="51">
        <v>5</v>
      </c>
      <c r="I243" s="35" t="s">
        <v>1205</v>
      </c>
      <c r="J243" s="35" t="s">
        <v>2</v>
      </c>
      <c r="K243" s="35" t="s">
        <v>1236</v>
      </c>
      <c r="L243" s="85" t="s">
        <v>2077</v>
      </c>
      <c r="M243" s="35" t="s">
        <v>2077</v>
      </c>
      <c r="N243" s="36" t="s">
        <v>2077</v>
      </c>
      <c r="O243" s="62" t="s">
        <v>3</v>
      </c>
      <c r="P243" s="105"/>
      <c r="Q243" s="105"/>
      <c r="R243" s="35"/>
      <c r="S243" s="35" t="s">
        <v>0</v>
      </c>
      <c r="T243" s="35" t="s">
        <v>2049</v>
      </c>
      <c r="U243" s="35" t="s">
        <v>1124</v>
      </c>
      <c r="V243" s="59" t="s">
        <v>998</v>
      </c>
      <c r="W243" s="59" t="s">
        <v>2077</v>
      </c>
      <c r="X243" s="59" t="s">
        <v>2077</v>
      </c>
      <c r="Y243" s="59" t="s">
        <v>2077</v>
      </c>
      <c r="Z243" s="59" t="s">
        <v>2077</v>
      </c>
      <c r="AA243" s="59" t="s">
        <v>2077</v>
      </c>
      <c r="AB243" s="59"/>
      <c r="AC243" s="280"/>
      <c r="AD243" s="280"/>
      <c r="AE243" s="280"/>
      <c r="AF243" s="280"/>
      <c r="AG243" s="280"/>
      <c r="AH243" s="284"/>
      <c r="AI243" s="280"/>
      <c r="AJ243" s="280"/>
      <c r="AK243" s="284"/>
      <c r="AL243" s="280"/>
      <c r="AN243" s="225"/>
      <c r="AO243" s="225"/>
      <c r="AP243" s="225"/>
      <c r="AQ243" s="225"/>
      <c r="AR243" s="225"/>
      <c r="AS243" s="225"/>
      <c r="AT243" s="225"/>
      <c r="AU243" s="225"/>
      <c r="AV243" s="236"/>
      <c r="AW243" s="225"/>
      <c r="AX243" s="236"/>
      <c r="AY243" s="225"/>
    </row>
    <row r="244" spans="1:51" s="92" customFormat="1" ht="12.75" customHeight="1">
      <c r="A244" s="171"/>
      <c r="B244" s="34" t="s">
        <v>703</v>
      </c>
      <c r="C244" s="18"/>
      <c r="D244" s="34" t="s">
        <v>4</v>
      </c>
      <c r="E244" s="34"/>
      <c r="F244" s="35">
        <v>1</v>
      </c>
      <c r="G244" s="35" t="s">
        <v>1460</v>
      </c>
      <c r="H244" s="51">
        <v>5</v>
      </c>
      <c r="I244" s="35" t="s">
        <v>1205</v>
      </c>
      <c r="J244" s="35" t="s">
        <v>2</v>
      </c>
      <c r="K244" s="35" t="s">
        <v>1236</v>
      </c>
      <c r="L244" s="85" t="s">
        <v>2077</v>
      </c>
      <c r="M244" s="35" t="s">
        <v>2077</v>
      </c>
      <c r="N244" s="36" t="s">
        <v>2077</v>
      </c>
      <c r="O244" s="62" t="s">
        <v>3</v>
      </c>
      <c r="P244" s="105"/>
      <c r="Q244" s="105"/>
      <c r="R244" s="35"/>
      <c r="S244" s="59" t="s">
        <v>1128</v>
      </c>
      <c r="T244" s="35" t="s">
        <v>2049</v>
      </c>
      <c r="U244" s="35" t="s">
        <v>1124</v>
      </c>
      <c r="V244" s="59" t="s">
        <v>998</v>
      </c>
      <c r="W244" s="59" t="s">
        <v>2077</v>
      </c>
      <c r="X244" s="59" t="s">
        <v>2077</v>
      </c>
      <c r="Y244" s="59" t="s">
        <v>2077</v>
      </c>
      <c r="Z244" s="59" t="s">
        <v>2077</v>
      </c>
      <c r="AA244" s="59" t="s">
        <v>2077</v>
      </c>
      <c r="AB244" s="59"/>
      <c r="AC244" s="280"/>
      <c r="AD244" s="280"/>
      <c r="AE244" s="280"/>
      <c r="AF244" s="280"/>
      <c r="AG244" s="280"/>
      <c r="AH244" s="284"/>
      <c r="AI244" s="280"/>
      <c r="AJ244" s="280"/>
      <c r="AK244" s="284"/>
      <c r="AL244" s="280"/>
      <c r="AN244" s="225"/>
      <c r="AO244" s="225"/>
      <c r="AP244" s="225"/>
      <c r="AQ244" s="225"/>
      <c r="AR244" s="225"/>
      <c r="AS244" s="225"/>
      <c r="AT244" s="225"/>
      <c r="AU244" s="225"/>
      <c r="AV244" s="236"/>
      <c r="AW244" s="225"/>
      <c r="AX244" s="236"/>
      <c r="AY244" s="225"/>
    </row>
    <row r="245" spans="1:51" s="92" customFormat="1" ht="12.75" customHeight="1">
      <c r="A245" s="171"/>
      <c r="B245" s="34" t="s">
        <v>703</v>
      </c>
      <c r="C245" s="18"/>
      <c r="D245" s="34" t="s">
        <v>5</v>
      </c>
      <c r="E245" s="34"/>
      <c r="F245" s="35">
        <v>1</v>
      </c>
      <c r="G245" s="35" t="s">
        <v>1460</v>
      </c>
      <c r="H245" s="51">
        <v>5</v>
      </c>
      <c r="I245" s="35" t="s">
        <v>1205</v>
      </c>
      <c r="J245" s="35" t="s">
        <v>3</v>
      </c>
      <c r="K245" s="35" t="s">
        <v>1236</v>
      </c>
      <c r="L245" s="85" t="s">
        <v>2077</v>
      </c>
      <c r="M245" s="35" t="s">
        <v>2077</v>
      </c>
      <c r="N245" s="36" t="s">
        <v>2077</v>
      </c>
      <c r="O245" s="62" t="s">
        <v>3</v>
      </c>
      <c r="P245" s="105"/>
      <c r="Q245" s="105"/>
      <c r="R245" s="35"/>
      <c r="S245" s="35" t="s">
        <v>6</v>
      </c>
      <c r="T245" s="35" t="s">
        <v>3</v>
      </c>
      <c r="U245" s="35" t="s">
        <v>1124</v>
      </c>
      <c r="V245" s="59" t="s">
        <v>998</v>
      </c>
      <c r="W245" s="59" t="s">
        <v>2077</v>
      </c>
      <c r="X245" s="59" t="s">
        <v>2077</v>
      </c>
      <c r="Y245" s="59" t="s">
        <v>2077</v>
      </c>
      <c r="Z245" s="59" t="s">
        <v>2077</v>
      </c>
      <c r="AA245" s="59" t="s">
        <v>2077</v>
      </c>
      <c r="AB245" s="59"/>
      <c r="AC245" s="280"/>
      <c r="AD245" s="280"/>
      <c r="AE245" s="280"/>
      <c r="AF245" s="280"/>
      <c r="AG245" s="280"/>
      <c r="AH245" s="284"/>
      <c r="AI245" s="280"/>
      <c r="AJ245" s="280"/>
      <c r="AK245" s="284"/>
      <c r="AL245" s="280"/>
      <c r="AN245" s="225"/>
      <c r="AO245" s="225"/>
      <c r="AP245" s="225"/>
      <c r="AQ245" s="225"/>
      <c r="AR245" s="225"/>
      <c r="AS245" s="225"/>
      <c r="AT245" s="225"/>
      <c r="AU245" s="225"/>
      <c r="AV245" s="236"/>
      <c r="AW245" s="225"/>
      <c r="AX245" s="236"/>
      <c r="AY245" s="225"/>
    </row>
    <row r="246" spans="1:51" s="92" customFormat="1" ht="12.75" customHeight="1">
      <c r="A246" s="171"/>
      <c r="B246" s="34" t="s">
        <v>703</v>
      </c>
      <c r="C246" s="18"/>
      <c r="D246" s="50" t="s">
        <v>7</v>
      </c>
      <c r="E246" s="50"/>
      <c r="F246" s="35">
        <v>1</v>
      </c>
      <c r="G246" s="35" t="s">
        <v>1460</v>
      </c>
      <c r="H246" s="51">
        <v>5</v>
      </c>
      <c r="I246" s="35" t="s">
        <v>1205</v>
      </c>
      <c r="J246" s="35" t="s">
        <v>8</v>
      </c>
      <c r="K246" s="35" t="s">
        <v>1925</v>
      </c>
      <c r="L246" s="85" t="s">
        <v>2077</v>
      </c>
      <c r="M246" s="35" t="s">
        <v>2077</v>
      </c>
      <c r="N246" s="36" t="s">
        <v>2077</v>
      </c>
      <c r="O246" s="62" t="s">
        <v>3</v>
      </c>
      <c r="P246" s="59"/>
      <c r="Q246" s="59"/>
      <c r="R246" s="35"/>
      <c r="S246" s="35" t="s">
        <v>6</v>
      </c>
      <c r="T246" s="35" t="s">
        <v>3</v>
      </c>
      <c r="U246" s="35" t="s">
        <v>1124</v>
      </c>
      <c r="V246" s="59" t="s">
        <v>998</v>
      </c>
      <c r="W246" s="59" t="s">
        <v>2077</v>
      </c>
      <c r="X246" s="59" t="s">
        <v>2077</v>
      </c>
      <c r="Y246" s="59" t="s">
        <v>2077</v>
      </c>
      <c r="Z246" s="59" t="s">
        <v>2077</v>
      </c>
      <c r="AA246" s="59" t="s">
        <v>2077</v>
      </c>
      <c r="AB246" s="59"/>
      <c r="AC246" s="280"/>
      <c r="AD246" s="280"/>
      <c r="AE246" s="280"/>
      <c r="AF246" s="280"/>
      <c r="AG246" s="280"/>
      <c r="AH246" s="284"/>
      <c r="AI246" s="280"/>
      <c r="AJ246" s="280"/>
      <c r="AK246" s="284"/>
      <c r="AL246" s="280"/>
      <c r="AN246" s="225"/>
      <c r="AO246" s="225"/>
      <c r="AP246" s="225"/>
      <c r="AQ246" s="225"/>
      <c r="AR246" s="225"/>
      <c r="AS246" s="225"/>
      <c r="AT246" s="225"/>
      <c r="AU246" s="225"/>
      <c r="AV246" s="236"/>
      <c r="AW246" s="225"/>
      <c r="AX246" s="236"/>
      <c r="AY246" s="225"/>
    </row>
    <row r="247" spans="1:51" s="92" customFormat="1" ht="12.75" customHeight="1">
      <c r="A247" s="171"/>
      <c r="B247" s="34" t="s">
        <v>703</v>
      </c>
      <c r="C247" s="18"/>
      <c r="D247" s="34" t="s">
        <v>9</v>
      </c>
      <c r="E247" s="34"/>
      <c r="F247" s="35">
        <v>1</v>
      </c>
      <c r="G247" s="35" t="s">
        <v>1460</v>
      </c>
      <c r="H247" s="51">
        <v>5</v>
      </c>
      <c r="I247" s="35" t="s">
        <v>1205</v>
      </c>
      <c r="J247" s="35" t="s">
        <v>148</v>
      </c>
      <c r="K247" s="35" t="s">
        <v>1925</v>
      </c>
      <c r="L247" s="85" t="s">
        <v>2077</v>
      </c>
      <c r="M247" s="35" t="s">
        <v>2077</v>
      </c>
      <c r="N247" s="36" t="s">
        <v>2077</v>
      </c>
      <c r="O247" s="62" t="s">
        <v>3</v>
      </c>
      <c r="P247" s="59"/>
      <c r="Q247" s="59"/>
      <c r="R247" s="35"/>
      <c r="S247" s="35" t="s">
        <v>6</v>
      </c>
      <c r="T247" s="35" t="s">
        <v>3</v>
      </c>
      <c r="U247" s="35" t="s">
        <v>1124</v>
      </c>
      <c r="V247" s="59" t="s">
        <v>998</v>
      </c>
      <c r="W247" s="59" t="s">
        <v>2077</v>
      </c>
      <c r="X247" s="59" t="s">
        <v>2077</v>
      </c>
      <c r="Y247" s="59" t="s">
        <v>2077</v>
      </c>
      <c r="Z247" s="59" t="s">
        <v>2077</v>
      </c>
      <c r="AA247" s="59" t="s">
        <v>2077</v>
      </c>
      <c r="AB247" s="59"/>
      <c r="AC247" s="280"/>
      <c r="AD247" s="280"/>
      <c r="AE247" s="280"/>
      <c r="AF247" s="280"/>
      <c r="AG247" s="280"/>
      <c r="AH247" s="284"/>
      <c r="AI247" s="280"/>
      <c r="AJ247" s="280"/>
      <c r="AK247" s="284"/>
      <c r="AL247" s="280"/>
      <c r="AN247" s="225"/>
      <c r="AO247" s="225"/>
      <c r="AP247" s="225"/>
      <c r="AQ247" s="225"/>
      <c r="AR247" s="225"/>
      <c r="AS247" s="225"/>
      <c r="AT247" s="225"/>
      <c r="AU247" s="225"/>
      <c r="AV247" s="236"/>
      <c r="AW247" s="225"/>
      <c r="AX247" s="236"/>
      <c r="AY247" s="225"/>
    </row>
    <row r="248" spans="3:47" ht="12.75" customHeight="1">
      <c r="C248" s="18"/>
      <c r="D248" s="17"/>
      <c r="AN248" s="225"/>
      <c r="AO248" s="225"/>
      <c r="AP248" s="225"/>
      <c r="AQ248" s="225"/>
      <c r="AS248" s="225"/>
      <c r="AU248" s="225"/>
    </row>
    <row r="249" spans="1:51" s="92" customFormat="1" ht="12.75">
      <c r="A249" s="172"/>
      <c r="B249" s="34" t="s">
        <v>704</v>
      </c>
      <c r="C249" s="18">
        <v>5327764</v>
      </c>
      <c r="D249" s="34" t="s">
        <v>2054</v>
      </c>
      <c r="E249" s="67" t="s">
        <v>950</v>
      </c>
      <c r="F249" s="35">
        <v>1</v>
      </c>
      <c r="G249" s="35" t="s">
        <v>1463</v>
      </c>
      <c r="H249" s="35">
        <v>2</v>
      </c>
      <c r="I249" s="35" t="s">
        <v>1204</v>
      </c>
      <c r="J249" s="35" t="s">
        <v>2053</v>
      </c>
      <c r="K249" s="35" t="s">
        <v>1925</v>
      </c>
      <c r="L249" s="85">
        <v>500</v>
      </c>
      <c r="M249" s="35">
        <v>9.3</v>
      </c>
      <c r="N249" s="36">
        <v>11100</v>
      </c>
      <c r="O249" s="62" t="s">
        <v>2053</v>
      </c>
      <c r="P249" s="105"/>
      <c r="Q249" s="62" t="s">
        <v>1201</v>
      </c>
      <c r="R249" s="35"/>
      <c r="S249" s="35" t="s">
        <v>156</v>
      </c>
      <c r="T249" s="35" t="s">
        <v>157</v>
      </c>
      <c r="U249" s="62" t="s">
        <v>1197</v>
      </c>
      <c r="V249" s="35" t="s">
        <v>1313</v>
      </c>
      <c r="W249" s="59" t="s">
        <v>153</v>
      </c>
      <c r="X249" s="84">
        <v>0.1</v>
      </c>
      <c r="Y249" s="59" t="s">
        <v>154</v>
      </c>
      <c r="Z249" s="59" t="s">
        <v>155</v>
      </c>
      <c r="AA249" s="35">
        <v>7.4</v>
      </c>
      <c r="AB249" s="35"/>
      <c r="AC249" s="280">
        <v>18396</v>
      </c>
      <c r="AD249" s="280">
        <v>129571</v>
      </c>
      <c r="AE249" s="280">
        <v>568512</v>
      </c>
      <c r="AF249" s="280">
        <v>2182886</v>
      </c>
      <c r="AG249" s="280">
        <v>15780</v>
      </c>
      <c r="AH249" s="284">
        <v>20731</v>
      </c>
      <c r="AI249" s="280">
        <v>29770</v>
      </c>
      <c r="AJ249" s="280">
        <v>480635</v>
      </c>
      <c r="AK249" s="284">
        <v>645339</v>
      </c>
      <c r="AL249" s="280">
        <v>2047216</v>
      </c>
      <c r="AN249" s="225">
        <v>0.14197621381327613</v>
      </c>
      <c r="AO249" s="225">
        <v>0.03235815602836879</v>
      </c>
      <c r="AP249" s="225">
        <v>0.05935765770635755</v>
      </c>
      <c r="AQ249" s="225">
        <v>0.5300638226402419</v>
      </c>
      <c r="AR249" s="225">
        <v>0.6963721867651999</v>
      </c>
      <c r="AS249" s="225">
        <v>0.03283156657338729</v>
      </c>
      <c r="AT249" s="225">
        <v>0.03212420138872747</v>
      </c>
      <c r="AU249" s="225">
        <v>0.01454169955686161</v>
      </c>
      <c r="AV249" s="236"/>
      <c r="AW249" s="225"/>
      <c r="AX249" s="236"/>
      <c r="AY249" s="225"/>
    </row>
    <row r="250" spans="1:51" s="92" customFormat="1" ht="12.75">
      <c r="A250" s="172"/>
      <c r="B250" s="34" t="s">
        <v>704</v>
      </c>
      <c r="C250" s="18">
        <v>5327764</v>
      </c>
      <c r="D250" s="34" t="s">
        <v>2050</v>
      </c>
      <c r="E250" s="67" t="s">
        <v>1441</v>
      </c>
      <c r="F250" s="35">
        <v>1</v>
      </c>
      <c r="G250" s="35" t="s">
        <v>1463</v>
      </c>
      <c r="H250" s="35">
        <v>2</v>
      </c>
      <c r="I250" s="35" t="s">
        <v>1204</v>
      </c>
      <c r="J250" s="35" t="s">
        <v>2058</v>
      </c>
      <c r="K250" s="35" t="s">
        <v>210</v>
      </c>
      <c r="L250" s="85">
        <v>80</v>
      </c>
      <c r="M250" s="35" t="s">
        <v>2077</v>
      </c>
      <c r="N250" s="36">
        <v>268</v>
      </c>
      <c r="O250" s="62" t="s">
        <v>2058</v>
      </c>
      <c r="P250" s="104" t="s">
        <v>158</v>
      </c>
      <c r="Q250" s="105"/>
      <c r="R250" s="35"/>
      <c r="S250" s="35" t="s">
        <v>159</v>
      </c>
      <c r="T250" s="35" t="s">
        <v>2058</v>
      </c>
      <c r="U250" s="83" t="s">
        <v>1197</v>
      </c>
      <c r="V250" s="35" t="s">
        <v>998</v>
      </c>
      <c r="W250" s="35"/>
      <c r="X250" s="35"/>
      <c r="Y250" s="35"/>
      <c r="Z250" s="35"/>
      <c r="AA250" s="62">
        <v>6.27</v>
      </c>
      <c r="AB250" s="62"/>
      <c r="AC250" s="280">
        <v>2299</v>
      </c>
      <c r="AD250" s="280">
        <v>12743</v>
      </c>
      <c r="AE250" s="280">
        <v>568512</v>
      </c>
      <c r="AF250" s="280">
        <v>2182886</v>
      </c>
      <c r="AG250" s="280">
        <v>6186</v>
      </c>
      <c r="AH250" s="284">
        <v>9274</v>
      </c>
      <c r="AI250" s="280">
        <v>15921</v>
      </c>
      <c r="AJ250" s="280">
        <v>480635</v>
      </c>
      <c r="AK250" s="284">
        <v>645340</v>
      </c>
      <c r="AL250" s="280">
        <v>2047216</v>
      </c>
      <c r="AN250" s="225">
        <v>0.1804127756415287</v>
      </c>
      <c r="AO250" s="225">
        <v>0.004043890014634696</v>
      </c>
      <c r="AP250" s="225">
        <v>0.00583768460652549</v>
      </c>
      <c r="AQ250" s="225">
        <v>0.3885434332014321</v>
      </c>
      <c r="AR250" s="225">
        <v>0.5825010991771874</v>
      </c>
      <c r="AS250" s="225">
        <v>0.012870473436183383</v>
      </c>
      <c r="AT250" s="225">
        <v>0.014370719310750922</v>
      </c>
      <c r="AU250" s="225">
        <v>0.007776902876882557</v>
      </c>
      <c r="AV250" s="236"/>
      <c r="AW250" s="225"/>
      <c r="AX250" s="236"/>
      <c r="AY250" s="225"/>
    </row>
    <row r="251" spans="1:51" s="92" customFormat="1" ht="12.75" customHeight="1">
      <c r="A251" s="172"/>
      <c r="B251" s="34" t="s">
        <v>704</v>
      </c>
      <c r="C251" s="18"/>
      <c r="D251" s="34" t="s">
        <v>160</v>
      </c>
      <c r="E251" s="34"/>
      <c r="F251" s="35">
        <v>1</v>
      </c>
      <c r="G251" s="35" t="s">
        <v>1463</v>
      </c>
      <c r="H251" s="51">
        <v>5</v>
      </c>
      <c r="I251" s="35" t="s">
        <v>1205</v>
      </c>
      <c r="J251" s="35" t="s">
        <v>2056</v>
      </c>
      <c r="K251" s="35" t="s">
        <v>210</v>
      </c>
      <c r="L251" s="85">
        <v>32.4</v>
      </c>
      <c r="M251" s="35">
        <v>26</v>
      </c>
      <c r="N251" s="36">
        <v>2600</v>
      </c>
      <c r="O251" s="62" t="s">
        <v>2056</v>
      </c>
      <c r="P251" s="62" t="s">
        <v>2157</v>
      </c>
      <c r="Q251" s="62"/>
      <c r="R251" s="35"/>
      <c r="S251" s="59" t="s">
        <v>2077</v>
      </c>
      <c r="T251" s="35"/>
      <c r="U251" s="83" t="s">
        <v>1197</v>
      </c>
      <c r="V251" s="35" t="s">
        <v>998</v>
      </c>
      <c r="W251" s="59" t="s">
        <v>2077</v>
      </c>
      <c r="X251" s="59" t="s">
        <v>2077</v>
      </c>
      <c r="Y251" s="59" t="s">
        <v>2077</v>
      </c>
      <c r="Z251" s="59" t="s">
        <v>2077</v>
      </c>
      <c r="AA251" s="59" t="s">
        <v>2077</v>
      </c>
      <c r="AB251" s="59"/>
      <c r="AC251" s="280"/>
      <c r="AD251" s="280"/>
      <c r="AE251" s="280"/>
      <c r="AF251" s="280"/>
      <c r="AG251" s="280"/>
      <c r="AH251" s="284"/>
      <c r="AI251" s="280"/>
      <c r="AJ251" s="280"/>
      <c r="AK251" s="284"/>
      <c r="AL251" s="280"/>
      <c r="AN251" s="225"/>
      <c r="AO251" s="225"/>
      <c r="AP251" s="225"/>
      <c r="AQ251" s="225"/>
      <c r="AR251" s="225"/>
      <c r="AS251" s="225"/>
      <c r="AT251" s="225"/>
      <c r="AU251" s="225"/>
      <c r="AV251" s="236"/>
      <c r="AW251" s="225"/>
      <c r="AX251" s="236"/>
      <c r="AY251" s="225"/>
    </row>
    <row r="252" spans="1:51" s="92" customFormat="1" ht="12.75" customHeight="1">
      <c r="A252" s="172"/>
      <c r="B252" s="34" t="s">
        <v>704</v>
      </c>
      <c r="C252" s="18"/>
      <c r="D252" s="34" t="s">
        <v>2052</v>
      </c>
      <c r="E252" s="34"/>
      <c r="F252" s="35">
        <v>1</v>
      </c>
      <c r="G252" s="35" t="s">
        <v>1463</v>
      </c>
      <c r="H252" s="51">
        <v>5</v>
      </c>
      <c r="I252" s="35" t="s">
        <v>1205</v>
      </c>
      <c r="J252" s="35" t="s">
        <v>2053</v>
      </c>
      <c r="K252" s="35" t="s">
        <v>1236</v>
      </c>
      <c r="L252" s="85">
        <v>523</v>
      </c>
      <c r="M252" s="62">
        <v>22.8</v>
      </c>
      <c r="N252" s="36">
        <v>9900</v>
      </c>
      <c r="O252" s="35" t="s">
        <v>2058</v>
      </c>
      <c r="P252" s="105"/>
      <c r="Q252" s="105"/>
      <c r="R252" s="35"/>
      <c r="S252" s="35" t="s">
        <v>2077</v>
      </c>
      <c r="T252" s="35"/>
      <c r="U252" s="83" t="s">
        <v>1197</v>
      </c>
      <c r="V252" s="35" t="s">
        <v>998</v>
      </c>
      <c r="W252" s="59" t="s">
        <v>2077</v>
      </c>
      <c r="X252" s="59" t="s">
        <v>2077</v>
      </c>
      <c r="Y252" s="59" t="s">
        <v>2077</v>
      </c>
      <c r="Z252" s="59" t="s">
        <v>2077</v>
      </c>
      <c r="AA252" s="35">
        <v>11</v>
      </c>
      <c r="AB252" s="35"/>
      <c r="AC252" s="280"/>
      <c r="AD252" s="280"/>
      <c r="AE252" s="280"/>
      <c r="AF252" s="280"/>
      <c r="AG252" s="280"/>
      <c r="AH252" s="284"/>
      <c r="AI252" s="280"/>
      <c r="AJ252" s="280"/>
      <c r="AK252" s="284"/>
      <c r="AL252" s="280"/>
      <c r="AN252" s="225"/>
      <c r="AO252" s="225"/>
      <c r="AP252" s="225"/>
      <c r="AQ252" s="225"/>
      <c r="AR252" s="225"/>
      <c r="AS252" s="225"/>
      <c r="AT252" s="225"/>
      <c r="AU252" s="225"/>
      <c r="AV252" s="236"/>
      <c r="AW252" s="225"/>
      <c r="AX252" s="236"/>
      <c r="AY252" s="225"/>
    </row>
    <row r="253" spans="1:51" s="92" customFormat="1" ht="12.75" customHeight="1">
      <c r="A253" s="172"/>
      <c r="B253" s="34" t="s">
        <v>704</v>
      </c>
      <c r="C253" s="18"/>
      <c r="D253" s="34" t="s">
        <v>2055</v>
      </c>
      <c r="E253" s="34"/>
      <c r="F253" s="35">
        <v>1</v>
      </c>
      <c r="G253" s="35" t="s">
        <v>1463</v>
      </c>
      <c r="H253" s="51">
        <v>5</v>
      </c>
      <c r="I253" s="35" t="s">
        <v>1205</v>
      </c>
      <c r="J253" s="35" t="s">
        <v>2053</v>
      </c>
      <c r="K253" s="35" t="s">
        <v>1925</v>
      </c>
      <c r="L253" s="85">
        <v>521</v>
      </c>
      <c r="M253" s="62">
        <v>15.45</v>
      </c>
      <c r="N253" s="36">
        <v>6400</v>
      </c>
      <c r="O253" s="35" t="s">
        <v>2058</v>
      </c>
      <c r="P253" s="105"/>
      <c r="Q253" s="105"/>
      <c r="R253" s="35"/>
      <c r="S253" s="35" t="s">
        <v>2077</v>
      </c>
      <c r="T253" s="35"/>
      <c r="U253" s="83" t="s">
        <v>1197</v>
      </c>
      <c r="V253" s="35" t="s">
        <v>998</v>
      </c>
      <c r="W253" s="59" t="s">
        <v>2077</v>
      </c>
      <c r="X253" s="59" t="s">
        <v>2077</v>
      </c>
      <c r="Y253" s="59" t="s">
        <v>2077</v>
      </c>
      <c r="Z253" s="59" t="s">
        <v>2077</v>
      </c>
      <c r="AA253" s="35">
        <v>8</v>
      </c>
      <c r="AB253" s="35"/>
      <c r="AC253" s="280"/>
      <c r="AD253" s="280"/>
      <c r="AE253" s="280"/>
      <c r="AF253" s="280"/>
      <c r="AG253" s="280"/>
      <c r="AH253" s="284"/>
      <c r="AI253" s="280"/>
      <c r="AJ253" s="280"/>
      <c r="AK253" s="284"/>
      <c r="AL253" s="280"/>
      <c r="AN253" s="225"/>
      <c r="AO253" s="225"/>
      <c r="AP253" s="225"/>
      <c r="AQ253" s="225"/>
      <c r="AR253" s="225"/>
      <c r="AS253" s="225"/>
      <c r="AT253" s="225"/>
      <c r="AU253" s="225"/>
      <c r="AV253" s="236"/>
      <c r="AW253" s="225"/>
      <c r="AX253" s="236"/>
      <c r="AY253" s="225"/>
    </row>
    <row r="254" spans="1:51" s="92" customFormat="1" ht="12.75" customHeight="1">
      <c r="A254" s="172"/>
      <c r="B254" s="34" t="s">
        <v>704</v>
      </c>
      <c r="C254" s="18"/>
      <c r="D254" s="34" t="s">
        <v>2057</v>
      </c>
      <c r="E254" s="34"/>
      <c r="F254" s="35">
        <v>1</v>
      </c>
      <c r="G254" s="35" t="s">
        <v>1463</v>
      </c>
      <c r="H254" s="51">
        <v>5</v>
      </c>
      <c r="I254" s="35" t="s">
        <v>1205</v>
      </c>
      <c r="J254" s="35" t="s">
        <v>2056</v>
      </c>
      <c r="K254" s="35" t="s">
        <v>1609</v>
      </c>
      <c r="L254" s="85" t="s">
        <v>2077</v>
      </c>
      <c r="M254" s="35" t="s">
        <v>2077</v>
      </c>
      <c r="N254" s="36" t="s">
        <v>2077</v>
      </c>
      <c r="O254" s="62" t="s">
        <v>2056</v>
      </c>
      <c r="P254" s="105"/>
      <c r="Q254" s="105"/>
      <c r="R254" s="35"/>
      <c r="S254" s="59" t="s">
        <v>2077</v>
      </c>
      <c r="T254" s="35"/>
      <c r="U254" s="83" t="s">
        <v>1197</v>
      </c>
      <c r="V254" s="35" t="s">
        <v>998</v>
      </c>
      <c r="W254" s="59" t="s">
        <v>2077</v>
      </c>
      <c r="X254" s="59" t="s">
        <v>2077</v>
      </c>
      <c r="Y254" s="59" t="s">
        <v>2077</v>
      </c>
      <c r="Z254" s="59" t="s">
        <v>2077</v>
      </c>
      <c r="AA254" s="59" t="s">
        <v>2077</v>
      </c>
      <c r="AB254" s="59"/>
      <c r="AC254" s="280"/>
      <c r="AD254" s="280"/>
      <c r="AE254" s="280"/>
      <c r="AF254" s="280"/>
      <c r="AG254" s="280"/>
      <c r="AH254" s="284"/>
      <c r="AI254" s="280"/>
      <c r="AJ254" s="280"/>
      <c r="AK254" s="284"/>
      <c r="AL254" s="280"/>
      <c r="AN254" s="225"/>
      <c r="AO254" s="225"/>
      <c r="AP254" s="225"/>
      <c r="AQ254" s="225"/>
      <c r="AR254" s="225"/>
      <c r="AS254" s="225"/>
      <c r="AT254" s="225"/>
      <c r="AU254" s="225"/>
      <c r="AV254" s="236"/>
      <c r="AW254" s="225"/>
      <c r="AX254" s="236"/>
      <c r="AY254" s="225"/>
    </row>
    <row r="255" spans="1:51" s="92" customFormat="1" ht="12.75" customHeight="1">
      <c r="A255" s="172"/>
      <c r="B255" s="34" t="s">
        <v>704</v>
      </c>
      <c r="C255" s="18"/>
      <c r="D255" s="34" t="s">
        <v>1062</v>
      </c>
      <c r="E255" s="34"/>
      <c r="F255" s="35">
        <v>1</v>
      </c>
      <c r="G255" s="35" t="s">
        <v>1463</v>
      </c>
      <c r="H255" s="51">
        <v>5</v>
      </c>
      <c r="I255" s="35" t="s">
        <v>1205</v>
      </c>
      <c r="J255" s="35" t="s">
        <v>2058</v>
      </c>
      <c r="K255" s="35" t="s">
        <v>1609</v>
      </c>
      <c r="L255" s="85" t="s">
        <v>2077</v>
      </c>
      <c r="M255" s="35">
        <v>22</v>
      </c>
      <c r="N255" s="36" t="s">
        <v>2077</v>
      </c>
      <c r="O255" s="35" t="s">
        <v>2058</v>
      </c>
      <c r="P255" s="105"/>
      <c r="Q255" s="105"/>
      <c r="R255" s="35"/>
      <c r="S255" s="59" t="s">
        <v>2077</v>
      </c>
      <c r="T255" s="35"/>
      <c r="U255" s="62" t="s">
        <v>1197</v>
      </c>
      <c r="V255" s="35" t="s">
        <v>998</v>
      </c>
      <c r="W255" s="59" t="s">
        <v>2077</v>
      </c>
      <c r="X255" s="59" t="s">
        <v>2077</v>
      </c>
      <c r="Y255" s="59" t="s">
        <v>2077</v>
      </c>
      <c r="Z255" s="59" t="s">
        <v>2077</v>
      </c>
      <c r="AA255" s="59" t="s">
        <v>2077</v>
      </c>
      <c r="AB255" s="59"/>
      <c r="AC255" s="280"/>
      <c r="AD255" s="280"/>
      <c r="AE255" s="280"/>
      <c r="AF255" s="280"/>
      <c r="AG255" s="280"/>
      <c r="AH255" s="284"/>
      <c r="AI255" s="280"/>
      <c r="AJ255" s="280"/>
      <c r="AK255" s="284"/>
      <c r="AL255" s="280"/>
      <c r="AN255" s="225"/>
      <c r="AO255" s="225"/>
      <c r="AP255" s="225"/>
      <c r="AQ255" s="225"/>
      <c r="AR255" s="225"/>
      <c r="AS255" s="225"/>
      <c r="AT255" s="225"/>
      <c r="AU255" s="225"/>
      <c r="AV255" s="236"/>
      <c r="AW255" s="225"/>
      <c r="AX255" s="236"/>
      <c r="AY255" s="225"/>
    </row>
    <row r="256" spans="1:51" s="92" customFormat="1" ht="12.75" customHeight="1">
      <c r="A256" s="172"/>
      <c r="B256" s="34" t="s">
        <v>704</v>
      </c>
      <c r="C256" s="18"/>
      <c r="D256" s="34" t="s">
        <v>2102</v>
      </c>
      <c r="E256" s="34"/>
      <c r="F256" s="35">
        <v>1</v>
      </c>
      <c r="G256" s="35" t="s">
        <v>1463</v>
      </c>
      <c r="H256" s="51">
        <v>5</v>
      </c>
      <c r="I256" s="35" t="s">
        <v>1205</v>
      </c>
      <c r="J256" s="35" t="s">
        <v>2058</v>
      </c>
      <c r="K256" s="35" t="s">
        <v>1609</v>
      </c>
      <c r="L256" s="85" t="s">
        <v>2077</v>
      </c>
      <c r="M256" s="35">
        <v>30.33</v>
      </c>
      <c r="N256" s="36" t="s">
        <v>2077</v>
      </c>
      <c r="O256" s="35" t="s">
        <v>2058</v>
      </c>
      <c r="P256" s="105"/>
      <c r="Q256" s="105"/>
      <c r="R256" s="35"/>
      <c r="S256" s="59" t="s">
        <v>2077</v>
      </c>
      <c r="T256" s="35"/>
      <c r="U256" s="62" t="s">
        <v>1197</v>
      </c>
      <c r="V256" s="35" t="s">
        <v>998</v>
      </c>
      <c r="W256" s="59" t="s">
        <v>2077</v>
      </c>
      <c r="X256" s="59" t="s">
        <v>2077</v>
      </c>
      <c r="Y256" s="59" t="s">
        <v>2077</v>
      </c>
      <c r="Z256" s="59" t="s">
        <v>2077</v>
      </c>
      <c r="AA256" s="59" t="s">
        <v>2077</v>
      </c>
      <c r="AB256" s="59"/>
      <c r="AC256" s="280"/>
      <c r="AD256" s="280"/>
      <c r="AE256" s="280"/>
      <c r="AF256" s="280"/>
      <c r="AG256" s="280"/>
      <c r="AH256" s="284"/>
      <c r="AI256" s="280"/>
      <c r="AJ256" s="280"/>
      <c r="AK256" s="284"/>
      <c r="AL256" s="280"/>
      <c r="AN256" s="225"/>
      <c r="AO256" s="225"/>
      <c r="AP256" s="225"/>
      <c r="AQ256" s="225"/>
      <c r="AR256" s="225"/>
      <c r="AS256" s="225"/>
      <c r="AT256" s="225"/>
      <c r="AU256" s="225"/>
      <c r="AV256" s="236"/>
      <c r="AW256" s="225"/>
      <c r="AX256" s="236"/>
      <c r="AY256" s="225"/>
    </row>
    <row r="257" spans="1:51" s="92" customFormat="1" ht="12.75" customHeight="1">
      <c r="A257" s="172"/>
      <c r="B257" s="34" t="s">
        <v>704</v>
      </c>
      <c r="C257" s="18"/>
      <c r="D257" s="34" t="s">
        <v>1063</v>
      </c>
      <c r="E257" s="34"/>
      <c r="F257" s="35">
        <v>1</v>
      </c>
      <c r="G257" s="35" t="s">
        <v>1463</v>
      </c>
      <c r="H257" s="51">
        <v>5</v>
      </c>
      <c r="I257" s="35" t="s">
        <v>1205</v>
      </c>
      <c r="J257" s="35" t="s">
        <v>2058</v>
      </c>
      <c r="K257" s="35" t="s">
        <v>1609</v>
      </c>
      <c r="L257" s="85" t="s">
        <v>2077</v>
      </c>
      <c r="M257" s="35" t="s">
        <v>2077</v>
      </c>
      <c r="N257" s="36" t="s">
        <v>2077</v>
      </c>
      <c r="O257" s="35" t="s">
        <v>2058</v>
      </c>
      <c r="P257" s="105"/>
      <c r="Q257" s="62"/>
      <c r="R257" s="35"/>
      <c r="S257" s="59" t="s">
        <v>2077</v>
      </c>
      <c r="T257" s="35"/>
      <c r="U257" s="83" t="s">
        <v>1197</v>
      </c>
      <c r="V257" s="35" t="s">
        <v>998</v>
      </c>
      <c r="W257" s="59" t="s">
        <v>2077</v>
      </c>
      <c r="X257" s="59" t="s">
        <v>2077</v>
      </c>
      <c r="Y257" s="59" t="s">
        <v>2077</v>
      </c>
      <c r="Z257" s="59" t="s">
        <v>2077</v>
      </c>
      <c r="AA257" s="59" t="s">
        <v>2077</v>
      </c>
      <c r="AB257" s="59"/>
      <c r="AC257" s="280"/>
      <c r="AD257" s="280"/>
      <c r="AE257" s="280"/>
      <c r="AF257" s="280"/>
      <c r="AG257" s="280"/>
      <c r="AH257" s="284"/>
      <c r="AI257" s="280"/>
      <c r="AJ257" s="280"/>
      <c r="AK257" s="284"/>
      <c r="AL257" s="280"/>
      <c r="AN257" s="225"/>
      <c r="AO257" s="225"/>
      <c r="AP257" s="225"/>
      <c r="AQ257" s="225"/>
      <c r="AR257" s="225"/>
      <c r="AS257" s="225"/>
      <c r="AT257" s="225"/>
      <c r="AU257" s="225"/>
      <c r="AV257" s="236"/>
      <c r="AW257" s="225"/>
      <c r="AX257" s="236"/>
      <c r="AY257" s="225"/>
    </row>
    <row r="258" spans="1:51" s="92" customFormat="1" ht="12.75" customHeight="1">
      <c r="A258" s="172"/>
      <c r="B258" s="34" t="s">
        <v>704</v>
      </c>
      <c r="C258" s="18"/>
      <c r="D258" s="34" t="s">
        <v>1064</v>
      </c>
      <c r="E258" s="34"/>
      <c r="F258" s="35">
        <v>1</v>
      </c>
      <c r="G258" s="35" t="s">
        <v>1463</v>
      </c>
      <c r="H258" s="51">
        <v>5</v>
      </c>
      <c r="I258" s="35" t="s">
        <v>1205</v>
      </c>
      <c r="J258" s="35" t="s">
        <v>2058</v>
      </c>
      <c r="K258" s="35" t="s">
        <v>1609</v>
      </c>
      <c r="L258" s="85" t="s">
        <v>2077</v>
      </c>
      <c r="M258" s="35" t="s">
        <v>2077</v>
      </c>
      <c r="N258" s="36" t="s">
        <v>2077</v>
      </c>
      <c r="O258" s="35" t="s">
        <v>2058</v>
      </c>
      <c r="P258" s="62"/>
      <c r="Q258" s="62" t="s">
        <v>1201</v>
      </c>
      <c r="R258" s="35"/>
      <c r="S258" s="59" t="s">
        <v>2077</v>
      </c>
      <c r="T258" s="35"/>
      <c r="U258" s="83" t="s">
        <v>1197</v>
      </c>
      <c r="V258" s="35" t="s">
        <v>998</v>
      </c>
      <c r="W258" s="59" t="s">
        <v>2077</v>
      </c>
      <c r="X258" s="59" t="s">
        <v>2077</v>
      </c>
      <c r="Y258" s="59" t="s">
        <v>2077</v>
      </c>
      <c r="Z258" s="59" t="s">
        <v>2077</v>
      </c>
      <c r="AA258" s="59" t="s">
        <v>2077</v>
      </c>
      <c r="AB258" s="59"/>
      <c r="AC258" s="280"/>
      <c r="AD258" s="280"/>
      <c r="AE258" s="280"/>
      <c r="AF258" s="280"/>
      <c r="AG258" s="280"/>
      <c r="AH258" s="284"/>
      <c r="AI258" s="280"/>
      <c r="AJ258" s="280"/>
      <c r="AK258" s="284"/>
      <c r="AL258" s="280"/>
      <c r="AN258" s="225"/>
      <c r="AO258" s="225"/>
      <c r="AP258" s="225"/>
      <c r="AQ258" s="225"/>
      <c r="AR258" s="225"/>
      <c r="AS258" s="225"/>
      <c r="AT258" s="225"/>
      <c r="AU258" s="225"/>
      <c r="AV258" s="236"/>
      <c r="AW258" s="225"/>
      <c r="AX258" s="236"/>
      <c r="AY258" s="225"/>
    </row>
    <row r="259" spans="1:51" s="92" customFormat="1" ht="12.75" customHeight="1">
      <c r="A259" s="172"/>
      <c r="B259" s="34" t="s">
        <v>704</v>
      </c>
      <c r="C259" s="18"/>
      <c r="D259" s="34" t="s">
        <v>2103</v>
      </c>
      <c r="E259" s="34"/>
      <c r="F259" s="35">
        <v>1</v>
      </c>
      <c r="G259" s="35" t="s">
        <v>1463</v>
      </c>
      <c r="H259" s="51">
        <v>5</v>
      </c>
      <c r="I259" s="35" t="s">
        <v>1205</v>
      </c>
      <c r="J259" s="35" t="s">
        <v>2058</v>
      </c>
      <c r="K259" s="35" t="s">
        <v>1609</v>
      </c>
      <c r="L259" s="85" t="s">
        <v>2077</v>
      </c>
      <c r="M259" s="35">
        <v>62.39</v>
      </c>
      <c r="N259" s="36" t="s">
        <v>2077</v>
      </c>
      <c r="O259" s="35" t="s">
        <v>2058</v>
      </c>
      <c r="P259" s="105"/>
      <c r="Q259" s="105"/>
      <c r="R259" s="35"/>
      <c r="S259" s="59" t="s">
        <v>2077</v>
      </c>
      <c r="T259" s="35"/>
      <c r="U259" s="83" t="s">
        <v>1197</v>
      </c>
      <c r="V259" s="35" t="s">
        <v>998</v>
      </c>
      <c r="W259" s="59" t="s">
        <v>2077</v>
      </c>
      <c r="X259" s="59" t="s">
        <v>2077</v>
      </c>
      <c r="Y259" s="59" t="s">
        <v>2077</v>
      </c>
      <c r="Z259" s="59" t="s">
        <v>2077</v>
      </c>
      <c r="AA259" s="59" t="s">
        <v>2077</v>
      </c>
      <c r="AB259" s="59"/>
      <c r="AC259" s="280"/>
      <c r="AD259" s="280"/>
      <c r="AE259" s="280"/>
      <c r="AF259" s="280"/>
      <c r="AG259" s="280"/>
      <c r="AH259" s="284"/>
      <c r="AI259" s="280"/>
      <c r="AJ259" s="280"/>
      <c r="AK259" s="284"/>
      <c r="AL259" s="280"/>
      <c r="AN259" s="225"/>
      <c r="AO259" s="225"/>
      <c r="AP259" s="225"/>
      <c r="AQ259" s="225"/>
      <c r="AR259" s="225"/>
      <c r="AS259" s="225"/>
      <c r="AT259" s="225"/>
      <c r="AU259" s="225"/>
      <c r="AV259" s="236"/>
      <c r="AW259" s="225"/>
      <c r="AX259" s="236"/>
      <c r="AY259" s="225"/>
    </row>
    <row r="260" spans="1:51" s="92" customFormat="1" ht="12.75" customHeight="1">
      <c r="A260" s="172"/>
      <c r="B260" s="34" t="s">
        <v>704</v>
      </c>
      <c r="C260" s="18"/>
      <c r="D260" s="34" t="s">
        <v>2104</v>
      </c>
      <c r="E260" s="34"/>
      <c r="F260" s="35">
        <v>1</v>
      </c>
      <c r="G260" s="35" t="s">
        <v>1463</v>
      </c>
      <c r="H260" s="51">
        <v>5</v>
      </c>
      <c r="I260" s="35" t="s">
        <v>1205</v>
      </c>
      <c r="J260" s="35" t="s">
        <v>2058</v>
      </c>
      <c r="K260" s="35" t="s">
        <v>1609</v>
      </c>
      <c r="L260" s="85" t="s">
        <v>2077</v>
      </c>
      <c r="M260" s="35" t="s">
        <v>2077</v>
      </c>
      <c r="N260" s="36" t="s">
        <v>2077</v>
      </c>
      <c r="O260" s="35" t="s">
        <v>2058</v>
      </c>
      <c r="P260" s="105"/>
      <c r="Q260" s="105"/>
      <c r="R260" s="35"/>
      <c r="S260" s="59" t="s">
        <v>2077</v>
      </c>
      <c r="T260" s="35"/>
      <c r="U260" s="83" t="s">
        <v>1197</v>
      </c>
      <c r="V260" s="35" t="s">
        <v>998</v>
      </c>
      <c r="W260" s="59" t="s">
        <v>2077</v>
      </c>
      <c r="X260" s="59" t="s">
        <v>2077</v>
      </c>
      <c r="Y260" s="59" t="s">
        <v>2077</v>
      </c>
      <c r="Z260" s="59" t="s">
        <v>2077</v>
      </c>
      <c r="AA260" s="59" t="s">
        <v>2077</v>
      </c>
      <c r="AB260" s="59"/>
      <c r="AC260" s="280"/>
      <c r="AD260" s="280"/>
      <c r="AE260" s="280"/>
      <c r="AF260" s="280"/>
      <c r="AG260" s="280"/>
      <c r="AH260" s="284"/>
      <c r="AI260" s="280"/>
      <c r="AJ260" s="280"/>
      <c r="AK260" s="284"/>
      <c r="AL260" s="280"/>
      <c r="AN260" s="225"/>
      <c r="AO260" s="225"/>
      <c r="AP260" s="225"/>
      <c r="AQ260" s="225"/>
      <c r="AR260" s="225"/>
      <c r="AS260" s="225"/>
      <c r="AT260" s="225"/>
      <c r="AU260" s="225"/>
      <c r="AV260" s="236"/>
      <c r="AW260" s="225"/>
      <c r="AX260" s="236"/>
      <c r="AY260" s="225"/>
    </row>
    <row r="261" spans="1:51" s="92" customFormat="1" ht="12.75" customHeight="1">
      <c r="A261" s="172"/>
      <c r="B261" s="34" t="s">
        <v>704</v>
      </c>
      <c r="C261" s="18"/>
      <c r="D261" s="34" t="s">
        <v>2105</v>
      </c>
      <c r="E261" s="34"/>
      <c r="F261" s="35">
        <v>1</v>
      </c>
      <c r="G261" s="35" t="s">
        <v>1463</v>
      </c>
      <c r="H261" s="51">
        <v>5</v>
      </c>
      <c r="I261" s="35" t="s">
        <v>1205</v>
      </c>
      <c r="J261" s="35" t="s">
        <v>2058</v>
      </c>
      <c r="K261" s="35" t="s">
        <v>1609</v>
      </c>
      <c r="L261" s="85" t="s">
        <v>2077</v>
      </c>
      <c r="M261" s="35" t="s">
        <v>2077</v>
      </c>
      <c r="N261" s="36" t="s">
        <v>2077</v>
      </c>
      <c r="O261" s="35" t="s">
        <v>2058</v>
      </c>
      <c r="P261" s="105"/>
      <c r="Q261" s="105"/>
      <c r="R261" s="35"/>
      <c r="S261" s="59" t="s">
        <v>2077</v>
      </c>
      <c r="T261" s="35"/>
      <c r="U261" s="83" t="s">
        <v>1197</v>
      </c>
      <c r="V261" s="35" t="s">
        <v>998</v>
      </c>
      <c r="W261" s="59" t="s">
        <v>2077</v>
      </c>
      <c r="X261" s="59" t="s">
        <v>2077</v>
      </c>
      <c r="Y261" s="59" t="s">
        <v>2077</v>
      </c>
      <c r="Z261" s="59" t="s">
        <v>2077</v>
      </c>
      <c r="AA261" s="59" t="s">
        <v>2077</v>
      </c>
      <c r="AB261" s="59"/>
      <c r="AC261" s="280"/>
      <c r="AD261" s="280"/>
      <c r="AE261" s="280"/>
      <c r="AF261" s="280"/>
      <c r="AG261" s="280"/>
      <c r="AH261" s="284"/>
      <c r="AI261" s="280"/>
      <c r="AJ261" s="280"/>
      <c r="AK261" s="284"/>
      <c r="AL261" s="280"/>
      <c r="AN261" s="225"/>
      <c r="AO261" s="225"/>
      <c r="AP261" s="225"/>
      <c r="AQ261" s="225"/>
      <c r="AR261" s="225"/>
      <c r="AS261" s="225"/>
      <c r="AT261" s="225"/>
      <c r="AU261" s="225"/>
      <c r="AV261" s="236"/>
      <c r="AW261" s="225"/>
      <c r="AX261" s="236"/>
      <c r="AY261" s="225"/>
    </row>
    <row r="262" spans="1:51" s="92" customFormat="1" ht="12.75" customHeight="1">
      <c r="A262" s="172"/>
      <c r="B262" s="34" t="s">
        <v>704</v>
      </c>
      <c r="C262" s="18"/>
      <c r="D262" s="34" t="s">
        <v>2106</v>
      </c>
      <c r="E262" s="34"/>
      <c r="F262" s="35">
        <v>1</v>
      </c>
      <c r="G262" s="35" t="s">
        <v>1463</v>
      </c>
      <c r="H262" s="51">
        <v>5</v>
      </c>
      <c r="I262" s="35" t="s">
        <v>1205</v>
      </c>
      <c r="J262" s="35" t="s">
        <v>2058</v>
      </c>
      <c r="K262" s="35" t="s">
        <v>1609</v>
      </c>
      <c r="L262" s="85" t="s">
        <v>2077</v>
      </c>
      <c r="M262" s="35">
        <v>28.45</v>
      </c>
      <c r="N262" s="36" t="s">
        <v>2077</v>
      </c>
      <c r="O262" s="35" t="s">
        <v>2058</v>
      </c>
      <c r="P262" s="105"/>
      <c r="Q262" s="105"/>
      <c r="R262" s="35"/>
      <c r="S262" s="59" t="s">
        <v>2077</v>
      </c>
      <c r="T262" s="35"/>
      <c r="U262" s="62" t="s">
        <v>1197</v>
      </c>
      <c r="V262" s="35" t="s">
        <v>998</v>
      </c>
      <c r="W262" s="59" t="s">
        <v>2077</v>
      </c>
      <c r="X262" s="59" t="s">
        <v>2077</v>
      </c>
      <c r="Y262" s="59" t="s">
        <v>2077</v>
      </c>
      <c r="Z262" s="59" t="s">
        <v>2077</v>
      </c>
      <c r="AA262" s="59" t="s">
        <v>2077</v>
      </c>
      <c r="AB262" s="59"/>
      <c r="AC262" s="280"/>
      <c r="AD262" s="280"/>
      <c r="AE262" s="280"/>
      <c r="AF262" s="280"/>
      <c r="AG262" s="280"/>
      <c r="AH262" s="284"/>
      <c r="AI262" s="280"/>
      <c r="AJ262" s="280"/>
      <c r="AK262" s="284"/>
      <c r="AL262" s="280"/>
      <c r="AN262" s="225"/>
      <c r="AO262" s="225"/>
      <c r="AP262" s="225"/>
      <c r="AQ262" s="225"/>
      <c r="AR262" s="225"/>
      <c r="AS262" s="225"/>
      <c r="AT262" s="225"/>
      <c r="AU262" s="225"/>
      <c r="AV262" s="236"/>
      <c r="AW262" s="225"/>
      <c r="AX262" s="236"/>
      <c r="AY262" s="225"/>
    </row>
    <row r="263" spans="1:51" s="92" customFormat="1" ht="12.75" customHeight="1">
      <c r="A263" s="172"/>
      <c r="B263" s="34" t="s">
        <v>704</v>
      </c>
      <c r="C263" s="18"/>
      <c r="D263" s="34" t="s">
        <v>2107</v>
      </c>
      <c r="E263" s="34"/>
      <c r="F263" s="35">
        <v>1</v>
      </c>
      <c r="G263" s="35" t="s">
        <v>1463</v>
      </c>
      <c r="H263" s="51">
        <v>5</v>
      </c>
      <c r="I263" s="35" t="s">
        <v>1205</v>
      </c>
      <c r="J263" s="35" t="s">
        <v>2058</v>
      </c>
      <c r="K263" s="35" t="s">
        <v>1609</v>
      </c>
      <c r="L263" s="85" t="s">
        <v>2077</v>
      </c>
      <c r="M263" s="35">
        <v>16.41</v>
      </c>
      <c r="N263" s="36" t="s">
        <v>2077</v>
      </c>
      <c r="O263" s="35" t="s">
        <v>2058</v>
      </c>
      <c r="P263" s="105"/>
      <c r="Q263" s="105"/>
      <c r="R263" s="35"/>
      <c r="S263" s="59" t="s">
        <v>2077</v>
      </c>
      <c r="T263" s="35"/>
      <c r="U263" s="62" t="s">
        <v>1197</v>
      </c>
      <c r="V263" s="35" t="s">
        <v>998</v>
      </c>
      <c r="W263" s="59" t="s">
        <v>2077</v>
      </c>
      <c r="X263" s="59" t="s">
        <v>2077</v>
      </c>
      <c r="Y263" s="59" t="s">
        <v>2077</v>
      </c>
      <c r="Z263" s="59" t="s">
        <v>2077</v>
      </c>
      <c r="AA263" s="59" t="s">
        <v>2077</v>
      </c>
      <c r="AB263" s="59"/>
      <c r="AC263" s="280"/>
      <c r="AD263" s="280"/>
      <c r="AE263" s="280"/>
      <c r="AF263" s="280"/>
      <c r="AG263" s="280"/>
      <c r="AH263" s="284"/>
      <c r="AI263" s="280"/>
      <c r="AJ263" s="280"/>
      <c r="AK263" s="284"/>
      <c r="AL263" s="280"/>
      <c r="AN263" s="225"/>
      <c r="AO263" s="225"/>
      <c r="AP263" s="225"/>
      <c r="AQ263" s="225"/>
      <c r="AR263" s="225"/>
      <c r="AS263" s="225"/>
      <c r="AT263" s="225"/>
      <c r="AU263" s="225"/>
      <c r="AV263" s="236"/>
      <c r="AW263" s="225"/>
      <c r="AX263" s="236"/>
      <c r="AY263" s="225"/>
    </row>
    <row r="264" spans="1:51" s="92" customFormat="1" ht="12.75" customHeight="1">
      <c r="A264" s="172"/>
      <c r="B264" s="34" t="s">
        <v>704</v>
      </c>
      <c r="C264" s="18"/>
      <c r="D264" s="34" t="s">
        <v>2108</v>
      </c>
      <c r="E264" s="34"/>
      <c r="F264" s="35">
        <v>1</v>
      </c>
      <c r="G264" s="35" t="s">
        <v>1463</v>
      </c>
      <c r="H264" s="51">
        <v>5</v>
      </c>
      <c r="I264" s="35" t="s">
        <v>1205</v>
      </c>
      <c r="J264" s="35" t="s">
        <v>2058</v>
      </c>
      <c r="K264" s="35" t="s">
        <v>1609</v>
      </c>
      <c r="L264" s="85" t="s">
        <v>2077</v>
      </c>
      <c r="M264" s="35">
        <v>22.3</v>
      </c>
      <c r="N264" s="36" t="s">
        <v>2077</v>
      </c>
      <c r="O264" s="35" t="s">
        <v>2058</v>
      </c>
      <c r="P264" s="105"/>
      <c r="Q264" s="105"/>
      <c r="R264" s="35"/>
      <c r="S264" s="59" t="s">
        <v>2077</v>
      </c>
      <c r="T264" s="35"/>
      <c r="U264" s="62" t="s">
        <v>1197</v>
      </c>
      <c r="V264" s="35" t="s">
        <v>998</v>
      </c>
      <c r="W264" s="59" t="s">
        <v>2077</v>
      </c>
      <c r="X264" s="59" t="s">
        <v>2077</v>
      </c>
      <c r="Y264" s="59" t="s">
        <v>2077</v>
      </c>
      <c r="Z264" s="59" t="s">
        <v>2077</v>
      </c>
      <c r="AA264" s="59" t="s">
        <v>2077</v>
      </c>
      <c r="AB264" s="59"/>
      <c r="AC264" s="280"/>
      <c r="AD264" s="280"/>
      <c r="AE264" s="280"/>
      <c r="AF264" s="280"/>
      <c r="AG264" s="280"/>
      <c r="AH264" s="284"/>
      <c r="AI264" s="280"/>
      <c r="AJ264" s="280"/>
      <c r="AK264" s="284"/>
      <c r="AL264" s="280"/>
      <c r="AN264" s="225"/>
      <c r="AO264" s="225"/>
      <c r="AP264" s="225"/>
      <c r="AQ264" s="225"/>
      <c r="AR264" s="225"/>
      <c r="AS264" s="225"/>
      <c r="AT264" s="225"/>
      <c r="AU264" s="225"/>
      <c r="AV264" s="236"/>
      <c r="AW264" s="225"/>
      <c r="AX264" s="236"/>
      <c r="AY264" s="225"/>
    </row>
    <row r="265" spans="1:51" s="92" customFormat="1" ht="12.75" customHeight="1">
      <c r="A265" s="172"/>
      <c r="B265" s="34" t="s">
        <v>704</v>
      </c>
      <c r="C265" s="18"/>
      <c r="D265" s="34" t="s">
        <v>1065</v>
      </c>
      <c r="E265" s="34"/>
      <c r="F265" s="35">
        <v>1</v>
      </c>
      <c r="G265" s="35" t="s">
        <v>1463</v>
      </c>
      <c r="H265" s="51">
        <v>5</v>
      </c>
      <c r="I265" s="35" t="s">
        <v>1205</v>
      </c>
      <c r="J265" s="35" t="s">
        <v>2058</v>
      </c>
      <c r="K265" s="35" t="s">
        <v>1609</v>
      </c>
      <c r="L265" s="85" t="s">
        <v>2077</v>
      </c>
      <c r="M265" s="35" t="s">
        <v>2077</v>
      </c>
      <c r="N265" s="36" t="s">
        <v>2077</v>
      </c>
      <c r="O265" s="62" t="s">
        <v>2058</v>
      </c>
      <c r="P265" s="105"/>
      <c r="Q265" s="105"/>
      <c r="R265" s="35"/>
      <c r="S265" s="59" t="s">
        <v>2077</v>
      </c>
      <c r="T265" s="35"/>
      <c r="U265" s="83" t="s">
        <v>1197</v>
      </c>
      <c r="V265" s="35" t="s">
        <v>998</v>
      </c>
      <c r="W265" s="59" t="s">
        <v>2077</v>
      </c>
      <c r="X265" s="59" t="s">
        <v>2077</v>
      </c>
      <c r="Y265" s="59" t="s">
        <v>2077</v>
      </c>
      <c r="Z265" s="59" t="s">
        <v>2077</v>
      </c>
      <c r="AA265" s="59" t="s">
        <v>2077</v>
      </c>
      <c r="AB265" s="59"/>
      <c r="AC265" s="280"/>
      <c r="AD265" s="280"/>
      <c r="AE265" s="280"/>
      <c r="AF265" s="280"/>
      <c r="AG265" s="280"/>
      <c r="AH265" s="284"/>
      <c r="AI265" s="280"/>
      <c r="AJ265" s="280"/>
      <c r="AK265" s="284"/>
      <c r="AL265" s="280"/>
      <c r="AN265" s="225"/>
      <c r="AO265" s="225"/>
      <c r="AP265" s="225"/>
      <c r="AQ265" s="225"/>
      <c r="AR265" s="225"/>
      <c r="AS265" s="225"/>
      <c r="AT265" s="225"/>
      <c r="AU265" s="225"/>
      <c r="AV265" s="236"/>
      <c r="AW265" s="225"/>
      <c r="AX265" s="236"/>
      <c r="AY265" s="225"/>
    </row>
    <row r="266" spans="3:47" ht="12.75" customHeight="1">
      <c r="C266" s="18"/>
      <c r="D266" s="17"/>
      <c r="AN266" s="225"/>
      <c r="AO266" s="225"/>
      <c r="AP266" s="225"/>
      <c r="AQ266" s="225"/>
      <c r="AS266" s="225"/>
      <c r="AU266" s="225"/>
    </row>
    <row r="267" spans="1:47" ht="12.75">
      <c r="A267" s="173"/>
      <c r="B267" s="17" t="s">
        <v>705</v>
      </c>
      <c r="C267" s="18">
        <v>4364094</v>
      </c>
      <c r="D267" s="17" t="s">
        <v>2074</v>
      </c>
      <c r="E267" s="67" t="s">
        <v>1441</v>
      </c>
      <c r="F267" s="5">
        <v>1</v>
      </c>
      <c r="G267" s="5" t="s">
        <v>1466</v>
      </c>
      <c r="H267" s="35">
        <v>2</v>
      </c>
      <c r="I267" s="5" t="s">
        <v>1204</v>
      </c>
      <c r="J267" s="5" t="s">
        <v>2068</v>
      </c>
      <c r="K267" s="5" t="s">
        <v>1250</v>
      </c>
      <c r="L267" s="24">
        <v>160</v>
      </c>
      <c r="M267" s="5">
        <v>2.6</v>
      </c>
      <c r="N267" s="15">
        <v>1600</v>
      </c>
      <c r="O267" s="16" t="s">
        <v>2062</v>
      </c>
      <c r="P267" s="32" t="s">
        <v>2075</v>
      </c>
      <c r="Q267" s="16" t="s">
        <v>1201</v>
      </c>
      <c r="S267" s="5" t="s">
        <v>2072</v>
      </c>
      <c r="T267" s="5" t="s">
        <v>2073</v>
      </c>
      <c r="U267" s="5" t="s">
        <v>2070</v>
      </c>
      <c r="V267" s="5" t="s">
        <v>1313</v>
      </c>
      <c r="W267" s="5">
        <v>2016</v>
      </c>
      <c r="X267" s="31">
        <v>0.95</v>
      </c>
      <c r="Y267" s="5" t="s">
        <v>2071</v>
      </c>
      <c r="Z267" s="5" t="s">
        <v>2071</v>
      </c>
      <c r="AA267" s="5">
        <v>3.6</v>
      </c>
      <c r="AC267" s="226">
        <v>6587</v>
      </c>
      <c r="AD267" s="226">
        <v>29432</v>
      </c>
      <c r="AE267" s="226">
        <v>450329</v>
      </c>
      <c r="AF267" s="226">
        <v>1820983</v>
      </c>
      <c r="AG267" s="226">
        <v>2623</v>
      </c>
      <c r="AH267" s="265">
        <v>4900</v>
      </c>
      <c r="AI267" s="226">
        <v>8738</v>
      </c>
      <c r="AJ267" s="226">
        <v>288943</v>
      </c>
      <c r="AK267" s="265">
        <v>592206</v>
      </c>
      <c r="AL267" s="226">
        <v>1446813</v>
      </c>
      <c r="AN267" s="225">
        <v>0.2238040228322914</v>
      </c>
      <c r="AO267" s="225">
        <v>0.01462708375432184</v>
      </c>
      <c r="AP267" s="225">
        <v>0.016162698937881352</v>
      </c>
      <c r="AQ267" s="225">
        <v>0.30018310826276035</v>
      </c>
      <c r="AR267" s="223">
        <v>0.5607690547035935</v>
      </c>
      <c r="AS267" s="225">
        <v>0.009077915021301779</v>
      </c>
      <c r="AT267" s="223">
        <v>0.008274147847201818</v>
      </c>
      <c r="AU267" s="225">
        <v>0.006039481259844914</v>
      </c>
    </row>
    <row r="268" spans="1:47" ht="12.75">
      <c r="A268" s="173"/>
      <c r="B268" s="17" t="s">
        <v>705</v>
      </c>
      <c r="C268" s="18">
        <v>4364094</v>
      </c>
      <c r="D268" s="17" t="s">
        <v>2078</v>
      </c>
      <c r="E268" s="67" t="s">
        <v>950</v>
      </c>
      <c r="F268" s="5">
        <v>1</v>
      </c>
      <c r="G268" s="5" t="s">
        <v>1466</v>
      </c>
      <c r="H268" s="35">
        <v>2</v>
      </c>
      <c r="I268" s="5" t="s">
        <v>1204</v>
      </c>
      <c r="J268" s="5" t="s">
        <v>2068</v>
      </c>
      <c r="K268" s="35" t="s">
        <v>1925</v>
      </c>
      <c r="L268" s="24">
        <v>347</v>
      </c>
      <c r="M268" s="5">
        <v>3.2</v>
      </c>
      <c r="N268" s="15" t="s">
        <v>2077</v>
      </c>
      <c r="O268" s="16" t="s">
        <v>2062</v>
      </c>
      <c r="P268" s="32" t="s">
        <v>887</v>
      </c>
      <c r="Q268" s="32"/>
      <c r="S268" s="5" t="s">
        <v>2072</v>
      </c>
      <c r="T268" s="5" t="s">
        <v>2073</v>
      </c>
      <c r="U268" s="5" t="s">
        <v>2070</v>
      </c>
      <c r="V268" s="5" t="s">
        <v>1313</v>
      </c>
      <c r="W268" s="5">
        <v>2023</v>
      </c>
      <c r="X268" s="31">
        <v>1</v>
      </c>
      <c r="Y268" s="5" t="s">
        <v>888</v>
      </c>
      <c r="Z268" s="5" t="s">
        <v>888</v>
      </c>
      <c r="AA268" s="5" t="s">
        <v>2077</v>
      </c>
      <c r="AC268" s="226">
        <v>3350</v>
      </c>
      <c r="AD268" s="226">
        <v>16565</v>
      </c>
      <c r="AE268" s="226">
        <v>450329</v>
      </c>
      <c r="AF268" s="226">
        <v>1820983</v>
      </c>
      <c r="AG268" s="226">
        <v>4121</v>
      </c>
      <c r="AH268" s="265">
        <v>7912</v>
      </c>
      <c r="AI268" s="226">
        <v>12047</v>
      </c>
      <c r="AJ268" s="226">
        <v>288943</v>
      </c>
      <c r="AK268" s="265">
        <v>592207</v>
      </c>
      <c r="AL268" s="226">
        <v>1446813</v>
      </c>
      <c r="AN268" s="225">
        <v>0.20223362511319046</v>
      </c>
      <c r="AO268" s="225">
        <v>0.007439005704718106</v>
      </c>
      <c r="AP268" s="225">
        <v>0.009096735115045006</v>
      </c>
      <c r="AQ268" s="225">
        <v>0.34207686560969536</v>
      </c>
      <c r="AR268" s="223">
        <v>0.6567610193409148</v>
      </c>
      <c r="AS268" s="225">
        <v>0.014262328556151213</v>
      </c>
      <c r="AT268" s="223">
        <v>0.013360193310784911</v>
      </c>
      <c r="AU268" s="225">
        <v>0.008326577104297515</v>
      </c>
    </row>
    <row r="269" spans="1:47" ht="12.75" customHeight="1">
      <c r="A269" s="173"/>
      <c r="B269" s="17" t="s">
        <v>705</v>
      </c>
      <c r="C269" s="18">
        <v>4364094</v>
      </c>
      <c r="D269" s="17" t="s">
        <v>2067</v>
      </c>
      <c r="E269" s="67" t="s">
        <v>1441</v>
      </c>
      <c r="F269" s="5">
        <v>1</v>
      </c>
      <c r="G269" s="5" t="s">
        <v>1466</v>
      </c>
      <c r="H269" s="35">
        <v>4</v>
      </c>
      <c r="I269" s="5" t="s">
        <v>1213</v>
      </c>
      <c r="J269" s="5" t="s">
        <v>2068</v>
      </c>
      <c r="K269" s="35" t="s">
        <v>1925</v>
      </c>
      <c r="L269" s="24">
        <v>198</v>
      </c>
      <c r="M269" s="5">
        <v>3.1</v>
      </c>
      <c r="N269" s="15">
        <v>9700</v>
      </c>
      <c r="O269" s="16" t="s">
        <v>2062</v>
      </c>
      <c r="P269" s="30" t="s">
        <v>2069</v>
      </c>
      <c r="Q269" s="16" t="s">
        <v>1201</v>
      </c>
      <c r="S269" s="5" t="s">
        <v>2072</v>
      </c>
      <c r="T269" s="5" t="s">
        <v>2073</v>
      </c>
      <c r="U269" s="5" t="s">
        <v>2070</v>
      </c>
      <c r="V269" s="5" t="s">
        <v>1313</v>
      </c>
      <c r="W269" s="5">
        <v>2016</v>
      </c>
      <c r="X269" s="31">
        <v>0.15</v>
      </c>
      <c r="Y269" s="5" t="s">
        <v>2071</v>
      </c>
      <c r="Z269" s="5" t="s">
        <v>2071</v>
      </c>
      <c r="AA269" s="5">
        <v>4.7</v>
      </c>
      <c r="AC269" s="226">
        <v>7003</v>
      </c>
      <c r="AD269" s="226">
        <v>26742</v>
      </c>
      <c r="AE269" s="226">
        <v>450329</v>
      </c>
      <c r="AF269" s="226">
        <v>1820983</v>
      </c>
      <c r="AG269" s="226">
        <v>3283</v>
      </c>
      <c r="AH269" s="265">
        <v>6373</v>
      </c>
      <c r="AI269" s="226">
        <v>10458</v>
      </c>
      <c r="AJ269" s="226">
        <v>288943</v>
      </c>
      <c r="AK269" s="265">
        <v>592208</v>
      </c>
      <c r="AL269" s="226">
        <v>1446813</v>
      </c>
      <c r="AN269" s="225">
        <v>0.261872709595393</v>
      </c>
      <c r="AO269" s="225">
        <v>0.01555085282093758</v>
      </c>
      <c r="AP269" s="225">
        <v>0.014685474823213616</v>
      </c>
      <c r="AQ269" s="225">
        <v>0.3139223560910308</v>
      </c>
      <c r="AR269" s="223">
        <v>0.6093899407152419</v>
      </c>
      <c r="AS269" s="225">
        <v>0.011362102560020489</v>
      </c>
      <c r="AT269" s="223">
        <v>0.010761421662659065</v>
      </c>
      <c r="AU269" s="225">
        <v>0.007228301100418644</v>
      </c>
    </row>
    <row r="270" spans="1:47" ht="12.75" customHeight="1">
      <c r="A270" s="173"/>
      <c r="B270" s="17" t="s">
        <v>705</v>
      </c>
      <c r="C270" s="18"/>
      <c r="D270" s="17" t="s">
        <v>2060</v>
      </c>
      <c r="F270" s="5">
        <v>1</v>
      </c>
      <c r="G270" s="5" t="s">
        <v>1466</v>
      </c>
      <c r="H270" s="35">
        <v>4</v>
      </c>
      <c r="I270" s="5" t="s">
        <v>1213</v>
      </c>
      <c r="J270" s="5" t="s">
        <v>2068</v>
      </c>
      <c r="K270" s="35" t="s">
        <v>1925</v>
      </c>
      <c r="L270" s="24">
        <v>1013</v>
      </c>
      <c r="M270" s="5">
        <v>11</v>
      </c>
      <c r="N270" s="15">
        <v>32000</v>
      </c>
      <c r="O270" s="22" t="s">
        <v>2062</v>
      </c>
      <c r="P270" s="30" t="s">
        <v>2076</v>
      </c>
      <c r="Q270" s="30"/>
      <c r="S270" s="5" t="s">
        <v>2072</v>
      </c>
      <c r="T270" s="5" t="s">
        <v>2073</v>
      </c>
      <c r="U270" s="5" t="s">
        <v>2070</v>
      </c>
      <c r="V270" s="5" t="s">
        <v>1313</v>
      </c>
      <c r="W270" s="5">
        <v>2021</v>
      </c>
      <c r="X270" s="31">
        <v>0.7</v>
      </c>
      <c r="Y270" s="5" t="s">
        <v>2071</v>
      </c>
      <c r="Z270" s="5" t="s">
        <v>2071</v>
      </c>
      <c r="AA270" s="5" t="s">
        <v>2077</v>
      </c>
      <c r="AN270" s="225"/>
      <c r="AO270" s="225"/>
      <c r="AP270" s="225"/>
      <c r="AQ270" s="225"/>
      <c r="AS270" s="225"/>
      <c r="AU270" s="225"/>
    </row>
    <row r="271" spans="1:47" ht="12.75" customHeight="1">
      <c r="A271" s="173"/>
      <c r="B271" s="17" t="s">
        <v>705</v>
      </c>
      <c r="C271" s="18"/>
      <c r="D271" s="17" t="s">
        <v>2059</v>
      </c>
      <c r="F271" s="5">
        <v>1</v>
      </c>
      <c r="G271" s="5" t="s">
        <v>1466</v>
      </c>
      <c r="H271" s="35">
        <v>4</v>
      </c>
      <c r="I271" s="5" t="s">
        <v>1213</v>
      </c>
      <c r="J271" s="5" t="s">
        <v>2068</v>
      </c>
      <c r="K271" s="35" t="s">
        <v>1925</v>
      </c>
      <c r="L271" s="24">
        <v>526</v>
      </c>
      <c r="M271" s="5">
        <v>5</v>
      </c>
      <c r="N271" s="15" t="s">
        <v>2077</v>
      </c>
      <c r="O271" s="16" t="s">
        <v>2062</v>
      </c>
      <c r="P271" s="30" t="s">
        <v>891</v>
      </c>
      <c r="Q271" s="30"/>
      <c r="S271" s="5" t="s">
        <v>2072</v>
      </c>
      <c r="T271" s="5" t="s">
        <v>2073</v>
      </c>
      <c r="U271" s="5" t="s">
        <v>2070</v>
      </c>
      <c r="V271" s="5" t="s">
        <v>1313</v>
      </c>
      <c r="W271" s="5">
        <v>2026</v>
      </c>
      <c r="X271" s="31">
        <v>0.3</v>
      </c>
      <c r="Y271" s="5" t="s">
        <v>888</v>
      </c>
      <c r="Z271" s="5" t="s">
        <v>888</v>
      </c>
      <c r="AA271" s="5" t="s">
        <v>2077</v>
      </c>
      <c r="AN271" s="225"/>
      <c r="AO271" s="225"/>
      <c r="AP271" s="225"/>
      <c r="AQ271" s="225"/>
      <c r="AS271" s="225"/>
      <c r="AU271" s="225"/>
    </row>
    <row r="272" spans="1:47" ht="12.75" customHeight="1">
      <c r="A272" s="173"/>
      <c r="B272" s="17" t="s">
        <v>705</v>
      </c>
      <c r="C272" s="18"/>
      <c r="D272" s="17" t="s">
        <v>889</v>
      </c>
      <c r="F272" s="5">
        <v>1</v>
      </c>
      <c r="G272" s="5" t="s">
        <v>1466</v>
      </c>
      <c r="H272" s="51">
        <v>5</v>
      </c>
      <c r="I272" s="5" t="s">
        <v>1205</v>
      </c>
      <c r="J272" s="5" t="s">
        <v>2068</v>
      </c>
      <c r="K272" s="35" t="s">
        <v>1925</v>
      </c>
      <c r="L272" s="24">
        <v>153</v>
      </c>
      <c r="M272" s="5">
        <v>1.4</v>
      </c>
      <c r="N272" s="15" t="s">
        <v>2077</v>
      </c>
      <c r="O272" s="16" t="s">
        <v>2062</v>
      </c>
      <c r="P272" s="32" t="s">
        <v>890</v>
      </c>
      <c r="Q272" s="32"/>
      <c r="S272" s="5" t="s">
        <v>2072</v>
      </c>
      <c r="T272" s="5" t="s">
        <v>2073</v>
      </c>
      <c r="U272" s="5" t="s">
        <v>2070</v>
      </c>
      <c r="V272" s="5" t="s">
        <v>1313</v>
      </c>
      <c r="W272" s="5">
        <v>2026</v>
      </c>
      <c r="X272" s="5" t="s">
        <v>2077</v>
      </c>
      <c r="Y272" s="5" t="s">
        <v>888</v>
      </c>
      <c r="Z272" s="5" t="s">
        <v>888</v>
      </c>
      <c r="AA272" s="5" t="s">
        <v>2077</v>
      </c>
      <c r="AN272" s="225"/>
      <c r="AO272" s="225"/>
      <c r="AP272" s="225"/>
      <c r="AQ272" s="225"/>
      <c r="AS272" s="225"/>
      <c r="AU272" s="225"/>
    </row>
    <row r="273" spans="1:47" ht="12.75" customHeight="1">
      <c r="A273" s="173"/>
      <c r="B273" s="17" t="s">
        <v>705</v>
      </c>
      <c r="C273" s="18"/>
      <c r="D273" s="17" t="s">
        <v>2061</v>
      </c>
      <c r="F273" s="5">
        <v>1</v>
      </c>
      <c r="G273" s="5" t="s">
        <v>1466</v>
      </c>
      <c r="H273" s="51">
        <v>5</v>
      </c>
      <c r="I273" s="5" t="s">
        <v>1205</v>
      </c>
      <c r="J273" s="5" t="s">
        <v>2068</v>
      </c>
      <c r="K273" s="35" t="s">
        <v>1925</v>
      </c>
      <c r="L273" s="24">
        <v>1494</v>
      </c>
      <c r="M273" s="5">
        <v>12</v>
      </c>
      <c r="N273" s="15" t="s">
        <v>2077</v>
      </c>
      <c r="O273" s="16" t="s">
        <v>2062</v>
      </c>
      <c r="P273" s="32" t="s">
        <v>890</v>
      </c>
      <c r="Q273" s="32"/>
      <c r="S273" s="5" t="s">
        <v>2072</v>
      </c>
      <c r="T273" s="5" t="s">
        <v>2073</v>
      </c>
      <c r="U273" s="5" t="s">
        <v>2070</v>
      </c>
      <c r="V273" s="5" t="s">
        <v>1313</v>
      </c>
      <c r="W273" s="5">
        <v>2031</v>
      </c>
      <c r="X273" s="5" t="s">
        <v>2077</v>
      </c>
      <c r="Y273" s="5" t="s">
        <v>2071</v>
      </c>
      <c r="Z273" s="5" t="s">
        <v>2071</v>
      </c>
      <c r="AA273" s="5" t="s">
        <v>2077</v>
      </c>
      <c r="AN273" s="225"/>
      <c r="AO273" s="225"/>
      <c r="AP273" s="225"/>
      <c r="AQ273" s="225"/>
      <c r="AS273" s="225"/>
      <c r="AU273" s="225"/>
    </row>
    <row r="274" spans="1:47" ht="12.75" customHeight="1">
      <c r="A274" s="173"/>
      <c r="B274" s="17" t="s">
        <v>705</v>
      </c>
      <c r="C274" s="18"/>
      <c r="D274" s="17" t="s">
        <v>2064</v>
      </c>
      <c r="F274" s="5">
        <v>1</v>
      </c>
      <c r="G274" s="5" t="s">
        <v>1466</v>
      </c>
      <c r="H274" s="51">
        <v>5</v>
      </c>
      <c r="I274" s="5" t="s">
        <v>1205</v>
      </c>
      <c r="J274" s="5" t="s">
        <v>2063</v>
      </c>
      <c r="K274" s="5" t="s">
        <v>210</v>
      </c>
      <c r="L274" s="24">
        <v>600</v>
      </c>
      <c r="M274" s="5">
        <v>36</v>
      </c>
      <c r="N274" s="15">
        <v>2800</v>
      </c>
      <c r="O274" s="16" t="s">
        <v>2063</v>
      </c>
      <c r="P274" s="32" t="s">
        <v>892</v>
      </c>
      <c r="Q274" s="32"/>
      <c r="S274" s="5" t="s">
        <v>894</v>
      </c>
      <c r="T274" s="5" t="s">
        <v>2063</v>
      </c>
      <c r="U274" s="5" t="s">
        <v>893</v>
      </c>
      <c r="V274" s="35" t="s">
        <v>998</v>
      </c>
      <c r="W274" s="5" t="s">
        <v>2077</v>
      </c>
      <c r="X274" s="5" t="s">
        <v>2077</v>
      </c>
      <c r="Y274" s="5" t="s">
        <v>2077</v>
      </c>
      <c r="Z274" s="5" t="s">
        <v>2077</v>
      </c>
      <c r="AA274" s="5">
        <v>11</v>
      </c>
      <c r="AN274" s="225"/>
      <c r="AO274" s="225"/>
      <c r="AP274" s="225"/>
      <c r="AQ274" s="225"/>
      <c r="AS274" s="225"/>
      <c r="AU274" s="225"/>
    </row>
    <row r="275" spans="1:47" ht="12.75" customHeight="1">
      <c r="A275" s="173"/>
      <c r="B275" s="17" t="s">
        <v>705</v>
      </c>
      <c r="C275" s="18"/>
      <c r="D275" s="17" t="s">
        <v>895</v>
      </c>
      <c r="F275" s="5">
        <v>1</v>
      </c>
      <c r="G275" s="5" t="s">
        <v>1466</v>
      </c>
      <c r="H275" s="51">
        <v>5</v>
      </c>
      <c r="I275" s="5" t="s">
        <v>1205</v>
      </c>
      <c r="J275" s="5" t="s">
        <v>2063</v>
      </c>
      <c r="K275" s="5" t="s">
        <v>210</v>
      </c>
      <c r="L275" s="24">
        <v>365</v>
      </c>
      <c r="M275" s="5">
        <v>31</v>
      </c>
      <c r="N275" s="15">
        <v>1420</v>
      </c>
      <c r="O275" s="16" t="s">
        <v>2063</v>
      </c>
      <c r="P275" s="32" t="s">
        <v>892</v>
      </c>
      <c r="Q275" s="32"/>
      <c r="S275" s="5" t="s">
        <v>894</v>
      </c>
      <c r="T275" s="5" t="s">
        <v>2063</v>
      </c>
      <c r="U275" s="5" t="s">
        <v>893</v>
      </c>
      <c r="V275" s="35" t="s">
        <v>998</v>
      </c>
      <c r="W275" s="5" t="s">
        <v>2077</v>
      </c>
      <c r="X275" s="5" t="s">
        <v>2077</v>
      </c>
      <c r="Y275" s="5" t="s">
        <v>2077</v>
      </c>
      <c r="Z275" s="5" t="s">
        <v>2077</v>
      </c>
      <c r="AA275" s="5">
        <v>12</v>
      </c>
      <c r="AN275" s="225"/>
      <c r="AO275" s="225"/>
      <c r="AP275" s="225"/>
      <c r="AQ275" s="225"/>
      <c r="AS275" s="225"/>
      <c r="AU275" s="225"/>
    </row>
    <row r="276" spans="1:47" ht="12.75" customHeight="1">
      <c r="A276" s="173"/>
      <c r="B276" s="17" t="s">
        <v>705</v>
      </c>
      <c r="C276" s="18"/>
      <c r="D276" s="17" t="s">
        <v>2066</v>
      </c>
      <c r="F276" s="5">
        <v>1</v>
      </c>
      <c r="G276" s="5" t="s">
        <v>1466</v>
      </c>
      <c r="H276" s="51">
        <v>5</v>
      </c>
      <c r="I276" s="5" t="s">
        <v>1205</v>
      </c>
      <c r="J276" s="5" t="s">
        <v>2063</v>
      </c>
      <c r="K276" s="5" t="s">
        <v>1236</v>
      </c>
      <c r="L276" s="24">
        <v>72.7</v>
      </c>
      <c r="M276" s="5">
        <v>144</v>
      </c>
      <c r="N276" s="15">
        <v>23400</v>
      </c>
      <c r="O276" s="16" t="s">
        <v>2063</v>
      </c>
      <c r="P276" s="30" t="s">
        <v>896</v>
      </c>
      <c r="Q276" s="30"/>
      <c r="S276" s="5" t="s">
        <v>897</v>
      </c>
      <c r="T276" s="5" t="s">
        <v>2063</v>
      </c>
      <c r="U276" s="5" t="s">
        <v>893</v>
      </c>
      <c r="V276" s="35" t="s">
        <v>998</v>
      </c>
      <c r="W276" s="5" t="s">
        <v>2077</v>
      </c>
      <c r="X276" s="5" t="s">
        <v>2077</v>
      </c>
      <c r="Y276" s="5" t="s">
        <v>2077</v>
      </c>
      <c r="Z276" s="5" t="s">
        <v>2077</v>
      </c>
      <c r="AN276" s="225"/>
      <c r="AO276" s="225"/>
      <c r="AP276" s="225"/>
      <c r="AQ276" s="225"/>
      <c r="AS276" s="225"/>
      <c r="AU276" s="225"/>
    </row>
    <row r="277" spans="1:47" ht="12.75" customHeight="1">
      <c r="A277" s="173"/>
      <c r="B277" s="17" t="s">
        <v>705</v>
      </c>
      <c r="C277" s="18"/>
      <c r="D277" s="17" t="s">
        <v>898</v>
      </c>
      <c r="F277" s="5">
        <v>1</v>
      </c>
      <c r="G277" s="5" t="s">
        <v>1466</v>
      </c>
      <c r="H277" s="51">
        <v>5</v>
      </c>
      <c r="I277" s="5" t="s">
        <v>1205</v>
      </c>
      <c r="J277" s="5" t="s">
        <v>2063</v>
      </c>
      <c r="K277" s="5" t="s">
        <v>210</v>
      </c>
      <c r="L277" s="24">
        <v>1800</v>
      </c>
      <c r="M277" s="5">
        <v>105</v>
      </c>
      <c r="N277" s="15">
        <v>17960</v>
      </c>
      <c r="O277" s="16" t="s">
        <v>2063</v>
      </c>
      <c r="P277" s="30" t="s">
        <v>899</v>
      </c>
      <c r="Q277" s="30"/>
      <c r="S277" s="5" t="s">
        <v>897</v>
      </c>
      <c r="T277" s="5" t="s">
        <v>2063</v>
      </c>
      <c r="U277" s="5" t="s">
        <v>893</v>
      </c>
      <c r="V277" s="35" t="s">
        <v>998</v>
      </c>
      <c r="W277" s="5" t="s">
        <v>2077</v>
      </c>
      <c r="X277" s="5" t="s">
        <v>2077</v>
      </c>
      <c r="Y277" s="5" t="s">
        <v>2077</v>
      </c>
      <c r="Z277" s="5" t="s">
        <v>2077</v>
      </c>
      <c r="AA277" s="5">
        <v>46</v>
      </c>
      <c r="AN277" s="225"/>
      <c r="AO277" s="225"/>
      <c r="AP277" s="225"/>
      <c r="AQ277" s="225"/>
      <c r="AS277" s="225"/>
      <c r="AU277" s="225"/>
    </row>
    <row r="278" spans="3:47" ht="12.75" customHeight="1">
      <c r="C278" s="18"/>
      <c r="D278" s="17"/>
      <c r="O278" s="16"/>
      <c r="AN278" s="225"/>
      <c r="AO278" s="225"/>
      <c r="AP278" s="225"/>
      <c r="AQ278" s="225"/>
      <c r="AS278" s="225"/>
      <c r="AU278" s="225"/>
    </row>
    <row r="279" spans="1:47" ht="12.75" customHeight="1">
      <c r="A279" s="174"/>
      <c r="B279" s="17" t="s">
        <v>706</v>
      </c>
      <c r="C279" s="18">
        <v>4158293</v>
      </c>
      <c r="D279" s="76" t="s">
        <v>466</v>
      </c>
      <c r="E279" s="101" t="s">
        <v>1441</v>
      </c>
      <c r="F279" s="57">
        <v>1</v>
      </c>
      <c r="G279" s="5" t="s">
        <v>1468</v>
      </c>
      <c r="H279" s="35">
        <v>1</v>
      </c>
      <c r="I279" s="57" t="s">
        <v>198</v>
      </c>
      <c r="J279" s="57" t="s">
        <v>467</v>
      </c>
      <c r="K279" s="5" t="s">
        <v>1250</v>
      </c>
      <c r="L279" s="24">
        <v>115</v>
      </c>
      <c r="M279" s="72">
        <v>2.5</v>
      </c>
      <c r="N279" s="39" t="s">
        <v>2077</v>
      </c>
      <c r="O279" s="16" t="s">
        <v>462</v>
      </c>
      <c r="P279" s="57" t="s">
        <v>468</v>
      </c>
      <c r="Q279" s="16" t="s">
        <v>1201</v>
      </c>
      <c r="S279" s="57" t="s">
        <v>637</v>
      </c>
      <c r="T279" s="57" t="s">
        <v>638</v>
      </c>
      <c r="U279" s="55" t="s">
        <v>914</v>
      </c>
      <c r="V279" s="57" t="s">
        <v>1318</v>
      </c>
      <c r="W279" s="57" t="s">
        <v>469</v>
      </c>
      <c r="X279" s="5">
        <v>100</v>
      </c>
      <c r="Y279" s="57" t="s">
        <v>470</v>
      </c>
      <c r="Z279" s="57" t="s">
        <v>471</v>
      </c>
      <c r="AA279" s="5">
        <v>4.2</v>
      </c>
      <c r="AC279" s="226">
        <v>14514</v>
      </c>
      <c r="AD279" s="226">
        <v>97369</v>
      </c>
      <c r="AE279" s="226">
        <v>355869</v>
      </c>
      <c r="AF279" s="226">
        <v>1643144</v>
      </c>
      <c r="AG279" s="226">
        <v>10259</v>
      </c>
      <c r="AH279" s="265">
        <v>17837</v>
      </c>
      <c r="AI279" s="226">
        <v>28926</v>
      </c>
      <c r="AJ279" s="226">
        <v>220928</v>
      </c>
      <c r="AK279" s="265">
        <v>498678</v>
      </c>
      <c r="AL279" s="226">
        <v>1317951</v>
      </c>
      <c r="AN279" s="225">
        <v>0.14906181638919985</v>
      </c>
      <c r="AO279" s="225">
        <v>0.04078467076367989</v>
      </c>
      <c r="AP279" s="225">
        <v>0.05925774003982609</v>
      </c>
      <c r="AQ279" s="225">
        <v>0.3546636244209362</v>
      </c>
      <c r="AR279" s="223">
        <v>0.6166424669847196</v>
      </c>
      <c r="AS279" s="225">
        <v>0.04643594293163383</v>
      </c>
      <c r="AT279" s="223">
        <v>0.03576857210464468</v>
      </c>
      <c r="AU279" s="225">
        <v>0.02194770518782565</v>
      </c>
    </row>
    <row r="280" spans="1:47" ht="12.75" customHeight="1">
      <c r="A280" s="174"/>
      <c r="B280" s="17" t="s">
        <v>706</v>
      </c>
      <c r="C280" s="18">
        <v>4158293</v>
      </c>
      <c r="D280" s="17" t="s">
        <v>904</v>
      </c>
      <c r="E280" s="67" t="s">
        <v>950</v>
      </c>
      <c r="F280" s="57">
        <v>1</v>
      </c>
      <c r="G280" s="5" t="s">
        <v>1468</v>
      </c>
      <c r="H280" s="35">
        <v>1</v>
      </c>
      <c r="I280" s="5" t="s">
        <v>198</v>
      </c>
      <c r="J280" s="5" t="s">
        <v>706</v>
      </c>
      <c r="K280" s="35" t="s">
        <v>1925</v>
      </c>
      <c r="L280" s="24">
        <v>1947</v>
      </c>
      <c r="M280" s="72">
        <v>3.15</v>
      </c>
      <c r="N280" s="15">
        <v>70000</v>
      </c>
      <c r="O280" s="16" t="s">
        <v>913</v>
      </c>
      <c r="P280" s="57" t="s">
        <v>473</v>
      </c>
      <c r="Q280" s="16" t="s">
        <v>1201</v>
      </c>
      <c r="S280" s="57" t="s">
        <v>915</v>
      </c>
      <c r="T280" s="5" t="s">
        <v>913</v>
      </c>
      <c r="U280" s="55" t="s">
        <v>914</v>
      </c>
      <c r="V280" s="5" t="s">
        <v>1313</v>
      </c>
      <c r="W280" s="5">
        <v>2016</v>
      </c>
      <c r="Y280" s="57" t="s">
        <v>474</v>
      </c>
      <c r="AC280" s="226">
        <v>3265</v>
      </c>
      <c r="AD280" s="226">
        <v>11941</v>
      </c>
      <c r="AE280" s="226">
        <v>355869</v>
      </c>
      <c r="AF280" s="226">
        <v>1643144</v>
      </c>
      <c r="AG280" s="226">
        <v>4226</v>
      </c>
      <c r="AH280" s="265">
        <v>9274</v>
      </c>
      <c r="AI280" s="226">
        <v>16790</v>
      </c>
      <c r="AJ280" s="226">
        <v>220928</v>
      </c>
      <c r="AK280" s="265">
        <v>498679</v>
      </c>
      <c r="AL280" s="226">
        <v>1317951</v>
      </c>
      <c r="AN280" s="225">
        <v>0.27342768612344026</v>
      </c>
      <c r="AO280" s="225">
        <v>0.009174724407014941</v>
      </c>
      <c r="AP280" s="225">
        <v>0.007267165872254653</v>
      </c>
      <c r="AQ280" s="225">
        <v>0.251697438951757</v>
      </c>
      <c r="AR280" s="223">
        <v>0.5523525908278737</v>
      </c>
      <c r="AS280" s="225">
        <v>0.01912840382387022</v>
      </c>
      <c r="AT280" s="223">
        <v>0.018597133627042645</v>
      </c>
      <c r="AU280" s="225">
        <v>0.01273947210480511</v>
      </c>
    </row>
    <row r="281" spans="1:47" ht="12.75" customHeight="1">
      <c r="A281" s="174"/>
      <c r="B281" s="17" t="s">
        <v>706</v>
      </c>
      <c r="C281" s="18">
        <v>4158293</v>
      </c>
      <c r="D281" s="76" t="s">
        <v>1695</v>
      </c>
      <c r="E281" s="101" t="s">
        <v>950</v>
      </c>
      <c r="F281" s="57">
        <v>1</v>
      </c>
      <c r="G281" s="5" t="s">
        <v>1468</v>
      </c>
      <c r="H281" s="35">
        <v>1</v>
      </c>
      <c r="I281" s="57" t="s">
        <v>198</v>
      </c>
      <c r="J281" s="57" t="s">
        <v>645</v>
      </c>
      <c r="K281" s="57" t="s">
        <v>210</v>
      </c>
      <c r="L281" s="138" t="s">
        <v>2077</v>
      </c>
      <c r="M281" s="72">
        <v>8</v>
      </c>
      <c r="N281" s="15">
        <v>2400</v>
      </c>
      <c r="O281" s="16" t="s">
        <v>913</v>
      </c>
      <c r="P281" s="57"/>
      <c r="Q281" s="16" t="s">
        <v>1201</v>
      </c>
      <c r="S281" s="57" t="s">
        <v>646</v>
      </c>
      <c r="T281" s="57" t="s">
        <v>913</v>
      </c>
      <c r="U281" s="57" t="s">
        <v>639</v>
      </c>
      <c r="V281" s="57" t="s">
        <v>1313</v>
      </c>
      <c r="W281" s="5">
        <v>2012</v>
      </c>
      <c r="AC281" s="226">
        <v>791</v>
      </c>
      <c r="AD281" s="226">
        <v>3355</v>
      </c>
      <c r="AE281" s="226">
        <v>355869</v>
      </c>
      <c r="AF281" s="226">
        <v>1643144</v>
      </c>
      <c r="AG281" s="226">
        <v>2320</v>
      </c>
      <c r="AH281" s="265">
        <v>4649</v>
      </c>
      <c r="AI281" s="226">
        <v>7095</v>
      </c>
      <c r="AJ281" s="226">
        <v>220928</v>
      </c>
      <c r="AK281" s="265">
        <v>498680</v>
      </c>
      <c r="AL281" s="226">
        <v>1317951</v>
      </c>
      <c r="AN281" s="225">
        <v>0.23576751117734723</v>
      </c>
      <c r="AO281" s="225">
        <v>0.0022227280263242936</v>
      </c>
      <c r="AP281" s="225">
        <v>0.002041817393971557</v>
      </c>
      <c r="AQ281" s="225">
        <v>0.3269908386187456</v>
      </c>
      <c r="AR281" s="223">
        <v>0.6552501761804087</v>
      </c>
      <c r="AS281" s="225">
        <v>0.010501158748551565</v>
      </c>
      <c r="AT281" s="223">
        <v>0.009322611694874468</v>
      </c>
      <c r="AU281" s="225">
        <v>0.005383356437378931</v>
      </c>
    </row>
    <row r="282" spans="1:47" ht="12.75">
      <c r="A282" s="174"/>
      <c r="B282" s="17" t="s">
        <v>706</v>
      </c>
      <c r="C282" s="18">
        <v>4158293</v>
      </c>
      <c r="D282" s="17" t="s">
        <v>909</v>
      </c>
      <c r="E282" s="101" t="s">
        <v>950</v>
      </c>
      <c r="F282" s="57">
        <v>1</v>
      </c>
      <c r="G282" s="5" t="s">
        <v>1468</v>
      </c>
      <c r="H282" s="35">
        <v>2</v>
      </c>
      <c r="I282" s="57" t="s">
        <v>1204</v>
      </c>
      <c r="J282" s="5" t="s">
        <v>706</v>
      </c>
      <c r="K282" s="35" t="s">
        <v>1925</v>
      </c>
      <c r="L282" s="138">
        <v>286</v>
      </c>
      <c r="M282" s="72">
        <v>4.3</v>
      </c>
      <c r="N282" s="15">
        <v>62000</v>
      </c>
      <c r="O282" s="16" t="s">
        <v>913</v>
      </c>
      <c r="P282" s="57"/>
      <c r="Q282" s="16" t="s">
        <v>1201</v>
      </c>
      <c r="S282" s="154" t="s">
        <v>917</v>
      </c>
      <c r="T282" s="5" t="s">
        <v>913</v>
      </c>
      <c r="U282" s="5" t="s">
        <v>914</v>
      </c>
      <c r="V282" s="57" t="s">
        <v>1313</v>
      </c>
      <c r="W282" s="5">
        <v>2020</v>
      </c>
      <c r="AC282" s="226">
        <v>5703</v>
      </c>
      <c r="AD282" s="226">
        <v>32460</v>
      </c>
      <c r="AE282" s="226">
        <v>355869</v>
      </c>
      <c r="AF282" s="226">
        <v>1643144</v>
      </c>
      <c r="AG282" s="226">
        <v>5745</v>
      </c>
      <c r="AH282" s="265">
        <v>9789</v>
      </c>
      <c r="AI282" s="226">
        <v>17239</v>
      </c>
      <c r="AJ282" s="226">
        <v>220928</v>
      </c>
      <c r="AK282" s="265">
        <v>498681</v>
      </c>
      <c r="AL282" s="226">
        <v>1317951</v>
      </c>
      <c r="AN282" s="225">
        <v>0.17569316081330869</v>
      </c>
      <c r="AO282" s="225">
        <v>0.016025559967291336</v>
      </c>
      <c r="AP282" s="225">
        <v>0.019754811507695005</v>
      </c>
      <c r="AQ282" s="225">
        <v>0.33325598932652706</v>
      </c>
      <c r="AR282" s="223">
        <v>0.5678403619699518</v>
      </c>
      <c r="AS282" s="225">
        <v>0.026003946987253765</v>
      </c>
      <c r="AT282" s="223">
        <v>0.019629783368526173</v>
      </c>
      <c r="AU282" s="225">
        <v>0.013080152448763269</v>
      </c>
    </row>
    <row r="283" spans="1:47" ht="12.75">
      <c r="A283" s="174"/>
      <c r="B283" s="17" t="s">
        <v>706</v>
      </c>
      <c r="C283" s="18">
        <v>4158293</v>
      </c>
      <c r="D283" s="17" t="s">
        <v>910</v>
      </c>
      <c r="E283" s="101" t="s">
        <v>950</v>
      </c>
      <c r="F283" s="57">
        <v>1</v>
      </c>
      <c r="G283" s="5" t="s">
        <v>1468</v>
      </c>
      <c r="H283" s="35">
        <v>2</v>
      </c>
      <c r="I283" s="57" t="s">
        <v>1204</v>
      </c>
      <c r="J283" s="5" t="s">
        <v>706</v>
      </c>
      <c r="K283" s="35" t="s">
        <v>1925</v>
      </c>
      <c r="L283" s="24">
        <v>336</v>
      </c>
      <c r="M283" s="72">
        <v>2</v>
      </c>
      <c r="N283" s="39" t="s">
        <v>2077</v>
      </c>
      <c r="O283" s="16" t="s">
        <v>913</v>
      </c>
      <c r="P283" s="57"/>
      <c r="Q283" s="16" t="s">
        <v>1679</v>
      </c>
      <c r="S283" s="57" t="s">
        <v>475</v>
      </c>
      <c r="T283" s="5" t="s">
        <v>913</v>
      </c>
      <c r="U283" s="5" t="s">
        <v>914</v>
      </c>
      <c r="V283" s="5" t="s">
        <v>998</v>
      </c>
      <c r="AA283" s="57" t="s">
        <v>640</v>
      </c>
      <c r="AB283" s="57"/>
      <c r="AC283" s="226">
        <v>886</v>
      </c>
      <c r="AD283" s="226">
        <v>5158</v>
      </c>
      <c r="AE283" s="226">
        <v>355869</v>
      </c>
      <c r="AF283" s="226">
        <v>1643144</v>
      </c>
      <c r="AG283" s="226">
        <v>526</v>
      </c>
      <c r="AH283" s="265">
        <v>1296</v>
      </c>
      <c r="AI283" s="226">
        <v>2340</v>
      </c>
      <c r="AJ283" s="226">
        <v>220928</v>
      </c>
      <c r="AK283" s="265">
        <v>498682</v>
      </c>
      <c r="AL283" s="226">
        <v>1317951</v>
      </c>
      <c r="AN283" s="225">
        <v>0.17177200465296627</v>
      </c>
      <c r="AO283" s="225">
        <v>0.0024896801913063516</v>
      </c>
      <c r="AP283" s="225">
        <v>0.003139104059047777</v>
      </c>
      <c r="AQ283" s="225">
        <v>0.2247863247863248</v>
      </c>
      <c r="AR283" s="223">
        <v>0.5538461538461539</v>
      </c>
      <c r="AS283" s="225">
        <v>0.0023808661645422944</v>
      </c>
      <c r="AT283" s="223">
        <v>0.002598850570102791</v>
      </c>
      <c r="AU283" s="225">
        <v>0.001775483307042523</v>
      </c>
    </row>
    <row r="284" spans="1:47" ht="12.75" customHeight="1">
      <c r="A284" s="174"/>
      <c r="B284" s="17" t="s">
        <v>706</v>
      </c>
      <c r="C284" s="18"/>
      <c r="D284" s="76" t="s">
        <v>1732</v>
      </c>
      <c r="E284" s="57"/>
      <c r="F284" s="57">
        <v>1</v>
      </c>
      <c r="G284" s="5" t="s">
        <v>1468</v>
      </c>
      <c r="H284" s="51">
        <v>3</v>
      </c>
      <c r="I284" s="57" t="s">
        <v>1207</v>
      </c>
      <c r="J284" s="5" t="s">
        <v>1066</v>
      </c>
      <c r="K284" s="5" t="s">
        <v>1250</v>
      </c>
      <c r="L284" s="138" t="s">
        <v>2077</v>
      </c>
      <c r="M284" s="77" t="s">
        <v>2077</v>
      </c>
      <c r="N284" s="39" t="s">
        <v>2077</v>
      </c>
      <c r="O284" s="16"/>
      <c r="P284" s="57"/>
      <c r="Q284" s="57"/>
      <c r="S284" s="57" t="s">
        <v>1733</v>
      </c>
      <c r="T284" s="57" t="s">
        <v>1734</v>
      </c>
      <c r="V284" s="5" t="s">
        <v>998</v>
      </c>
      <c r="AC284" s="283"/>
      <c r="AD284" s="283"/>
      <c r="AN284" s="225"/>
      <c r="AO284" s="225"/>
      <c r="AP284" s="225"/>
      <c r="AQ284" s="225"/>
      <c r="AS284" s="225"/>
      <c r="AU284" s="225"/>
    </row>
    <row r="285" spans="1:47" ht="12.75" customHeight="1">
      <c r="A285" s="174"/>
      <c r="B285" s="17" t="s">
        <v>706</v>
      </c>
      <c r="C285" s="18">
        <v>4158293</v>
      </c>
      <c r="D285" s="17" t="s">
        <v>905</v>
      </c>
      <c r="E285" s="67" t="s">
        <v>950</v>
      </c>
      <c r="F285" s="57">
        <v>1</v>
      </c>
      <c r="G285" s="5" t="s">
        <v>1468</v>
      </c>
      <c r="H285" s="35">
        <v>4</v>
      </c>
      <c r="I285" s="57" t="s">
        <v>1213</v>
      </c>
      <c r="J285" s="5" t="s">
        <v>706</v>
      </c>
      <c r="K285" s="35" t="s">
        <v>1925</v>
      </c>
      <c r="L285" s="24">
        <v>2400</v>
      </c>
      <c r="M285" s="72">
        <v>18</v>
      </c>
      <c r="N285" s="15">
        <v>50000</v>
      </c>
      <c r="O285" s="16" t="s">
        <v>913</v>
      </c>
      <c r="P285" s="57"/>
      <c r="Q285" s="16" t="s">
        <v>1201</v>
      </c>
      <c r="S285" s="5" t="s">
        <v>916</v>
      </c>
      <c r="T285" s="5" t="s">
        <v>913</v>
      </c>
      <c r="U285" s="5" t="s">
        <v>914</v>
      </c>
      <c r="V285" s="5" t="s">
        <v>1313</v>
      </c>
      <c r="W285" s="5">
        <v>2021</v>
      </c>
      <c r="AC285" s="226">
        <v>13595</v>
      </c>
      <c r="AD285" s="226">
        <v>121273</v>
      </c>
      <c r="AE285" s="226">
        <v>355869</v>
      </c>
      <c r="AF285" s="226">
        <v>1643144</v>
      </c>
      <c r="AG285" s="226">
        <v>5104</v>
      </c>
      <c r="AH285" s="265">
        <v>10522</v>
      </c>
      <c r="AI285" s="226">
        <v>30177</v>
      </c>
      <c r="AJ285" s="226">
        <v>220928</v>
      </c>
      <c r="AK285" s="265">
        <v>498684</v>
      </c>
      <c r="AL285" s="226">
        <v>1317951</v>
      </c>
      <c r="AN285" s="225">
        <v>0.11210244654622216</v>
      </c>
      <c r="AO285" s="225">
        <v>0.03820225982032714</v>
      </c>
      <c r="AP285" s="225">
        <v>0.07380546075085324</v>
      </c>
      <c r="AQ285" s="225">
        <v>0.16913543427113364</v>
      </c>
      <c r="AR285" s="223">
        <v>0.3486761440832422</v>
      </c>
      <c r="AS285" s="225">
        <v>0.02310254924681344</v>
      </c>
      <c r="AT285" s="223">
        <v>0.021099533973418037</v>
      </c>
      <c r="AU285" s="225">
        <v>0.02289690587889838</v>
      </c>
    </row>
    <row r="286" spans="1:47" ht="12.75" customHeight="1">
      <c r="A286" s="174"/>
      <c r="B286" s="17" t="s">
        <v>706</v>
      </c>
      <c r="C286" s="18">
        <v>4158293</v>
      </c>
      <c r="D286" s="17" t="s">
        <v>911</v>
      </c>
      <c r="E286" s="67" t="s">
        <v>950</v>
      </c>
      <c r="F286" s="57">
        <v>1</v>
      </c>
      <c r="G286" s="5" t="s">
        <v>1468</v>
      </c>
      <c r="H286" s="35">
        <v>4</v>
      </c>
      <c r="I286" s="57" t="s">
        <v>1213</v>
      </c>
      <c r="J286" s="5" t="s">
        <v>706</v>
      </c>
      <c r="K286" s="35" t="s">
        <v>1925</v>
      </c>
      <c r="L286" s="138">
        <v>809</v>
      </c>
      <c r="M286" s="72">
        <v>4.8</v>
      </c>
      <c r="N286" s="39" t="s">
        <v>2077</v>
      </c>
      <c r="O286" s="16" t="s">
        <v>913</v>
      </c>
      <c r="P286" s="57"/>
      <c r="Q286" s="16" t="s">
        <v>1201</v>
      </c>
      <c r="S286" s="38"/>
      <c r="T286" s="5" t="s">
        <v>913</v>
      </c>
      <c r="U286" s="5" t="s">
        <v>914</v>
      </c>
      <c r="V286" s="5" t="s">
        <v>1313</v>
      </c>
      <c r="AC286" s="226">
        <v>427</v>
      </c>
      <c r="AD286" s="226">
        <v>1236</v>
      </c>
      <c r="AE286" s="226">
        <v>355869</v>
      </c>
      <c r="AF286" s="226">
        <v>1643144</v>
      </c>
      <c r="AG286" s="226">
        <v>1846</v>
      </c>
      <c r="AH286" s="265">
        <v>4182</v>
      </c>
      <c r="AI286" s="226">
        <v>7265</v>
      </c>
      <c r="AJ286" s="226">
        <v>220928</v>
      </c>
      <c r="AK286" s="265">
        <v>498685</v>
      </c>
      <c r="AL286" s="226">
        <v>1317951</v>
      </c>
      <c r="AN286" s="225">
        <v>0.3454692556634304</v>
      </c>
      <c r="AO286" s="225">
        <v>0.0011998797310246187</v>
      </c>
      <c r="AP286" s="225">
        <v>0.0007522164825480908</v>
      </c>
      <c r="AQ286" s="225">
        <v>0.2540949759119064</v>
      </c>
      <c r="AR286" s="223">
        <v>0.5756366139022712</v>
      </c>
      <c r="AS286" s="225">
        <v>0.00835566338354577</v>
      </c>
      <c r="AT286" s="223">
        <v>0.00838605532550608</v>
      </c>
      <c r="AU286" s="225">
        <v>0.00551234454088202</v>
      </c>
    </row>
    <row r="287" spans="1:47" ht="12.75" customHeight="1">
      <c r="A287" s="174"/>
      <c r="B287" s="17" t="s">
        <v>706</v>
      </c>
      <c r="C287" s="18">
        <v>4158293</v>
      </c>
      <c r="D287" s="17" t="s">
        <v>912</v>
      </c>
      <c r="E287" s="67" t="s">
        <v>950</v>
      </c>
      <c r="F287" s="57">
        <v>1</v>
      </c>
      <c r="G287" s="5" t="s">
        <v>1468</v>
      </c>
      <c r="H287" s="35">
        <v>4</v>
      </c>
      <c r="I287" s="57" t="s">
        <v>1213</v>
      </c>
      <c r="J287" s="5" t="s">
        <v>706</v>
      </c>
      <c r="K287" s="35" t="s">
        <v>1925</v>
      </c>
      <c r="L287" s="138" t="s">
        <v>2077</v>
      </c>
      <c r="M287" s="77" t="s">
        <v>476</v>
      </c>
      <c r="N287" s="39" t="s">
        <v>2077</v>
      </c>
      <c r="O287" s="16" t="s">
        <v>913</v>
      </c>
      <c r="P287" s="57" t="s">
        <v>1692</v>
      </c>
      <c r="Q287" s="16" t="s">
        <v>1201</v>
      </c>
      <c r="S287" s="38"/>
      <c r="T287" s="5" t="s">
        <v>913</v>
      </c>
      <c r="U287" s="5" t="s">
        <v>914</v>
      </c>
      <c r="V287" s="5" t="s">
        <v>1313</v>
      </c>
      <c r="W287" s="5">
        <v>2023</v>
      </c>
      <c r="AC287" s="226">
        <v>1804</v>
      </c>
      <c r="AD287" s="226">
        <v>6143</v>
      </c>
      <c r="AE287" s="226">
        <v>355869</v>
      </c>
      <c r="AF287" s="226">
        <v>1643144</v>
      </c>
      <c r="AG287" s="226">
        <v>2259</v>
      </c>
      <c r="AH287" s="265">
        <v>4691</v>
      </c>
      <c r="AI287" s="226">
        <v>10620</v>
      </c>
      <c r="AJ287" s="226">
        <v>220928</v>
      </c>
      <c r="AK287" s="265">
        <v>498686</v>
      </c>
      <c r="AL287" s="226">
        <v>1317951</v>
      </c>
      <c r="AN287" s="225">
        <v>0.2936675891258343</v>
      </c>
      <c r="AO287" s="225">
        <v>0.005069281111869817</v>
      </c>
      <c r="AP287" s="225">
        <v>0.003738564605414985</v>
      </c>
      <c r="AQ287" s="225">
        <v>0.21271186440677967</v>
      </c>
      <c r="AR287" s="223">
        <v>0.44171374764595106</v>
      </c>
      <c r="AS287" s="225">
        <v>0.01022505069524913</v>
      </c>
      <c r="AT287" s="223">
        <v>0.009406720862426457</v>
      </c>
      <c r="AU287" s="225">
        <v>0.008057962701192987</v>
      </c>
    </row>
    <row r="288" spans="1:47" ht="12.75" customHeight="1">
      <c r="A288" s="174"/>
      <c r="B288" s="17" t="s">
        <v>706</v>
      </c>
      <c r="C288" s="18"/>
      <c r="D288" s="17" t="s">
        <v>900</v>
      </c>
      <c r="F288" s="57">
        <v>1</v>
      </c>
      <c r="G288" s="5" t="s">
        <v>1468</v>
      </c>
      <c r="H288" s="51">
        <v>5</v>
      </c>
      <c r="I288" s="57" t="s">
        <v>1205</v>
      </c>
      <c r="J288" s="5" t="s">
        <v>706</v>
      </c>
      <c r="K288" s="5" t="s">
        <v>1250</v>
      </c>
      <c r="L288" s="24">
        <v>600</v>
      </c>
      <c r="M288" s="77" t="s">
        <v>2077</v>
      </c>
      <c r="N288" s="39" t="s">
        <v>2077</v>
      </c>
      <c r="O288" s="16" t="s">
        <v>462</v>
      </c>
      <c r="P288" s="57" t="s">
        <v>636</v>
      </c>
      <c r="Q288" s="16" t="s">
        <v>1201</v>
      </c>
      <c r="S288" s="57" t="s">
        <v>637</v>
      </c>
      <c r="T288" s="57" t="s">
        <v>638</v>
      </c>
      <c r="U288" s="55" t="s">
        <v>914</v>
      </c>
      <c r="V288" s="5" t="s">
        <v>998</v>
      </c>
      <c r="W288" s="57" t="s">
        <v>1377</v>
      </c>
      <c r="Y288" s="57" t="s">
        <v>463</v>
      </c>
      <c r="AN288" s="225"/>
      <c r="AO288" s="225"/>
      <c r="AP288" s="225"/>
      <c r="AQ288" s="225"/>
      <c r="AS288" s="225"/>
      <c r="AU288" s="225"/>
    </row>
    <row r="289" spans="1:47" ht="12.75" customHeight="1">
      <c r="A289" s="174"/>
      <c r="B289" s="17" t="s">
        <v>706</v>
      </c>
      <c r="C289" s="18"/>
      <c r="D289" s="17" t="s">
        <v>901</v>
      </c>
      <c r="F289" s="57">
        <v>1</v>
      </c>
      <c r="G289" s="5" t="s">
        <v>1468</v>
      </c>
      <c r="H289" s="51">
        <v>5</v>
      </c>
      <c r="I289" s="57" t="s">
        <v>1205</v>
      </c>
      <c r="J289" s="5" t="s">
        <v>706</v>
      </c>
      <c r="K289" s="5" t="s">
        <v>1250</v>
      </c>
      <c r="L289" s="24">
        <v>180</v>
      </c>
      <c r="M289" s="72">
        <v>4</v>
      </c>
      <c r="N289" s="39" t="s">
        <v>2077</v>
      </c>
      <c r="O289" s="16" t="s">
        <v>462</v>
      </c>
      <c r="P289" s="57"/>
      <c r="Q289" s="16" t="s">
        <v>1201</v>
      </c>
      <c r="S289" s="57" t="s">
        <v>637</v>
      </c>
      <c r="T289" s="57" t="s">
        <v>638</v>
      </c>
      <c r="U289" s="55" t="s">
        <v>914</v>
      </c>
      <c r="V289" s="5" t="s">
        <v>998</v>
      </c>
      <c r="W289" s="57" t="s">
        <v>1377</v>
      </c>
      <c r="Y289" s="57" t="s">
        <v>463</v>
      </c>
      <c r="Z289" s="57" t="s">
        <v>464</v>
      </c>
      <c r="AA289" s="5">
        <v>8.5</v>
      </c>
      <c r="AN289" s="225"/>
      <c r="AO289" s="225"/>
      <c r="AP289" s="225"/>
      <c r="AQ289" s="225"/>
      <c r="AS289" s="225"/>
      <c r="AU289" s="225"/>
    </row>
    <row r="290" spans="1:47" ht="12.75" customHeight="1">
      <c r="A290" s="174"/>
      <c r="B290" s="17" t="s">
        <v>706</v>
      </c>
      <c r="C290" s="18"/>
      <c r="D290" s="17" t="s">
        <v>902</v>
      </c>
      <c r="F290" s="57">
        <v>1</v>
      </c>
      <c r="G290" s="5" t="s">
        <v>1468</v>
      </c>
      <c r="H290" s="51">
        <v>5</v>
      </c>
      <c r="I290" s="57" t="s">
        <v>1205</v>
      </c>
      <c r="J290" s="5" t="s">
        <v>706</v>
      </c>
      <c r="K290" s="5" t="s">
        <v>1250</v>
      </c>
      <c r="L290" s="24">
        <v>135</v>
      </c>
      <c r="M290" s="77" t="s">
        <v>465</v>
      </c>
      <c r="N290" s="39" t="s">
        <v>2077</v>
      </c>
      <c r="O290" s="16" t="s">
        <v>462</v>
      </c>
      <c r="P290" s="57"/>
      <c r="Q290" s="16" t="s">
        <v>1201</v>
      </c>
      <c r="S290" s="57" t="s">
        <v>637</v>
      </c>
      <c r="T290" s="57" t="s">
        <v>638</v>
      </c>
      <c r="U290" s="55" t="s">
        <v>914</v>
      </c>
      <c r="V290" s="5" t="s">
        <v>998</v>
      </c>
      <c r="W290" s="57" t="s">
        <v>1377</v>
      </c>
      <c r="Y290" s="57" t="s">
        <v>463</v>
      </c>
      <c r="Z290" s="57" t="s">
        <v>464</v>
      </c>
      <c r="AA290" s="5">
        <v>5.4</v>
      </c>
      <c r="AN290" s="225"/>
      <c r="AO290" s="225"/>
      <c r="AP290" s="225"/>
      <c r="AQ290" s="225"/>
      <c r="AS290" s="225"/>
      <c r="AU290" s="225"/>
    </row>
    <row r="291" spans="1:47" ht="12.75" customHeight="1">
      <c r="A291" s="174"/>
      <c r="B291" s="17" t="s">
        <v>706</v>
      </c>
      <c r="C291" s="18"/>
      <c r="D291" s="17" t="s">
        <v>903</v>
      </c>
      <c r="F291" s="57">
        <v>1</v>
      </c>
      <c r="G291" s="5" t="s">
        <v>1468</v>
      </c>
      <c r="H291" s="51">
        <v>5</v>
      </c>
      <c r="I291" s="57" t="s">
        <v>1205</v>
      </c>
      <c r="J291" s="5" t="s">
        <v>706</v>
      </c>
      <c r="K291" s="5" t="s">
        <v>1250</v>
      </c>
      <c r="L291" s="24">
        <v>170</v>
      </c>
      <c r="M291" s="72">
        <v>3.5</v>
      </c>
      <c r="N291" s="39" t="s">
        <v>2077</v>
      </c>
      <c r="O291" s="16" t="s">
        <v>462</v>
      </c>
      <c r="P291" s="57"/>
      <c r="Q291" s="16" t="s">
        <v>1201</v>
      </c>
      <c r="S291" s="57" t="s">
        <v>637</v>
      </c>
      <c r="T291" s="57" t="s">
        <v>638</v>
      </c>
      <c r="U291" s="55" t="s">
        <v>914</v>
      </c>
      <c r="V291" s="5" t="s">
        <v>998</v>
      </c>
      <c r="W291" s="57" t="s">
        <v>1377</v>
      </c>
      <c r="Y291" s="57" t="s">
        <v>463</v>
      </c>
      <c r="Z291" s="57" t="s">
        <v>472</v>
      </c>
      <c r="AA291" s="5">
        <v>8</v>
      </c>
      <c r="AN291" s="225"/>
      <c r="AO291" s="225"/>
      <c r="AP291" s="225"/>
      <c r="AQ291" s="225"/>
      <c r="AS291" s="225"/>
      <c r="AU291" s="225"/>
    </row>
    <row r="292" spans="1:47" ht="12.75" customHeight="1">
      <c r="A292" s="174"/>
      <c r="B292" s="76" t="s">
        <v>706</v>
      </c>
      <c r="C292" s="18"/>
      <c r="D292" s="76" t="s">
        <v>647</v>
      </c>
      <c r="E292" s="57"/>
      <c r="F292" s="57">
        <v>1</v>
      </c>
      <c r="G292" s="57" t="s">
        <v>1468</v>
      </c>
      <c r="H292" s="51">
        <v>5</v>
      </c>
      <c r="I292" s="57" t="s">
        <v>1205</v>
      </c>
      <c r="J292" s="57" t="s">
        <v>918</v>
      </c>
      <c r="K292" s="57" t="s">
        <v>210</v>
      </c>
      <c r="L292" s="138">
        <v>169</v>
      </c>
      <c r="M292" s="72">
        <v>13</v>
      </c>
      <c r="N292" s="15">
        <v>1200</v>
      </c>
      <c r="O292" s="16" t="s">
        <v>648</v>
      </c>
      <c r="P292" s="57"/>
      <c r="Q292" s="16" t="s">
        <v>1201</v>
      </c>
      <c r="S292" s="57" t="s">
        <v>1696</v>
      </c>
      <c r="T292" s="57" t="s">
        <v>1697</v>
      </c>
      <c r="U292" s="57" t="s">
        <v>639</v>
      </c>
      <c r="V292" s="57" t="s">
        <v>1313</v>
      </c>
      <c r="AA292" s="57" t="s">
        <v>649</v>
      </c>
      <c r="AB292" s="57"/>
      <c r="AN292" s="225"/>
      <c r="AO292" s="225"/>
      <c r="AP292" s="225"/>
      <c r="AQ292" s="225"/>
      <c r="AS292" s="225"/>
      <c r="AU292" s="225"/>
    </row>
    <row r="293" spans="1:47" ht="12.75" customHeight="1">
      <c r="A293" s="174"/>
      <c r="B293" s="76" t="s">
        <v>706</v>
      </c>
      <c r="C293" s="18"/>
      <c r="D293" s="76" t="s">
        <v>1698</v>
      </c>
      <c r="E293" s="57"/>
      <c r="F293" s="57">
        <v>1</v>
      </c>
      <c r="G293" s="57" t="s">
        <v>1468</v>
      </c>
      <c r="H293" s="51">
        <v>5</v>
      </c>
      <c r="I293" s="57" t="s">
        <v>1205</v>
      </c>
      <c r="J293" s="57" t="s">
        <v>650</v>
      </c>
      <c r="K293" s="57" t="s">
        <v>1236</v>
      </c>
      <c r="L293" s="138">
        <v>30</v>
      </c>
      <c r="M293" s="77" t="s">
        <v>2077</v>
      </c>
      <c r="N293" s="39" t="s">
        <v>2077</v>
      </c>
      <c r="O293" s="16" t="s">
        <v>650</v>
      </c>
      <c r="P293" s="57"/>
      <c r="Q293" s="16" t="s">
        <v>1679</v>
      </c>
      <c r="S293" s="57" t="s">
        <v>1699</v>
      </c>
      <c r="T293" s="57" t="s">
        <v>1700</v>
      </c>
      <c r="U293" s="57"/>
      <c r="V293" s="57" t="s">
        <v>998</v>
      </c>
      <c r="AA293" s="57"/>
      <c r="AB293" s="57"/>
      <c r="AN293" s="225"/>
      <c r="AO293" s="225"/>
      <c r="AP293" s="225"/>
      <c r="AQ293" s="225"/>
      <c r="AS293" s="225"/>
      <c r="AU293" s="225"/>
    </row>
    <row r="294" spans="1:47" ht="12.75" customHeight="1">
      <c r="A294" s="174"/>
      <c r="B294" s="17" t="s">
        <v>706</v>
      </c>
      <c r="C294" s="18"/>
      <c r="D294" s="76" t="s">
        <v>1725</v>
      </c>
      <c r="E294" s="57"/>
      <c r="F294" s="57">
        <v>1</v>
      </c>
      <c r="G294" s="5" t="s">
        <v>1468</v>
      </c>
      <c r="H294" s="51">
        <v>5</v>
      </c>
      <c r="I294" s="57" t="s">
        <v>1205</v>
      </c>
      <c r="J294" s="57" t="s">
        <v>1726</v>
      </c>
      <c r="L294" s="138" t="s">
        <v>2077</v>
      </c>
      <c r="M294" s="77" t="s">
        <v>2077</v>
      </c>
      <c r="N294" s="39" t="s">
        <v>2077</v>
      </c>
      <c r="O294" s="16" t="s">
        <v>1701</v>
      </c>
      <c r="P294" s="57"/>
      <c r="Q294" s="57"/>
      <c r="S294" s="57" t="s">
        <v>1728</v>
      </c>
      <c r="T294" s="57" t="s">
        <v>1729</v>
      </c>
      <c r="V294" s="5" t="s">
        <v>998</v>
      </c>
      <c r="Y294" s="57" t="s">
        <v>1727</v>
      </c>
      <c r="AN294" s="225"/>
      <c r="AO294" s="225"/>
      <c r="AP294" s="225"/>
      <c r="AQ294" s="225"/>
      <c r="AS294" s="225"/>
      <c r="AU294" s="225"/>
    </row>
    <row r="295" spans="1:47" ht="12.75" customHeight="1">
      <c r="A295" s="174"/>
      <c r="B295" s="17" t="s">
        <v>706</v>
      </c>
      <c r="C295" s="18"/>
      <c r="D295" s="76" t="s">
        <v>1730</v>
      </c>
      <c r="E295" s="57"/>
      <c r="F295" s="57">
        <v>1</v>
      </c>
      <c r="G295" s="5" t="s">
        <v>1468</v>
      </c>
      <c r="H295" s="51">
        <v>5</v>
      </c>
      <c r="I295" s="57" t="s">
        <v>1205</v>
      </c>
      <c r="J295" s="57" t="s">
        <v>1731</v>
      </c>
      <c r="K295" s="57" t="s">
        <v>1250</v>
      </c>
      <c r="L295" s="138" t="s">
        <v>2077</v>
      </c>
      <c r="M295" s="77" t="s">
        <v>2077</v>
      </c>
      <c r="N295" s="39" t="s">
        <v>2077</v>
      </c>
      <c r="O295" s="16"/>
      <c r="P295" s="57"/>
      <c r="Q295" s="57"/>
      <c r="S295" s="38"/>
      <c r="T295" s="38"/>
      <c r="V295" s="57" t="s">
        <v>1313</v>
      </c>
      <c r="AN295" s="225"/>
      <c r="AO295" s="225"/>
      <c r="AP295" s="225"/>
      <c r="AQ295" s="225"/>
      <c r="AS295" s="225"/>
      <c r="AU295" s="225"/>
    </row>
    <row r="296" spans="1:47" ht="12.75" customHeight="1">
      <c r="A296" s="174"/>
      <c r="B296" s="76" t="s">
        <v>706</v>
      </c>
      <c r="C296" s="18"/>
      <c r="D296" s="109" t="s">
        <v>1702</v>
      </c>
      <c r="E296" s="57"/>
      <c r="F296" s="57">
        <v>1</v>
      </c>
      <c r="G296" s="57" t="s">
        <v>1468</v>
      </c>
      <c r="H296" s="35">
        <v>1</v>
      </c>
      <c r="I296" s="57" t="s">
        <v>198</v>
      </c>
      <c r="J296" s="57" t="s">
        <v>1731</v>
      </c>
      <c r="K296" s="57" t="s">
        <v>1236</v>
      </c>
      <c r="L296" s="24">
        <v>29</v>
      </c>
      <c r="M296" s="77">
        <v>17</v>
      </c>
      <c r="N296" s="39" t="s">
        <v>2077</v>
      </c>
      <c r="O296" s="16" t="s">
        <v>1731</v>
      </c>
      <c r="P296" s="76" t="s">
        <v>1703</v>
      </c>
      <c r="Q296" s="16" t="s">
        <v>1201</v>
      </c>
      <c r="S296" s="38"/>
      <c r="T296" s="38"/>
      <c r="V296" s="5" t="s">
        <v>998</v>
      </c>
      <c r="AN296" s="225"/>
      <c r="AO296" s="225"/>
      <c r="AP296" s="225"/>
      <c r="AQ296" s="225"/>
      <c r="AS296" s="225"/>
      <c r="AU296" s="225"/>
    </row>
    <row r="297" spans="1:47" ht="12.75" customHeight="1">
      <c r="A297" s="174"/>
      <c r="B297" s="17" t="s">
        <v>706</v>
      </c>
      <c r="C297" s="18"/>
      <c r="D297" s="34" t="s">
        <v>1173</v>
      </c>
      <c r="F297" s="57">
        <v>1</v>
      </c>
      <c r="G297" s="5" t="s">
        <v>1468</v>
      </c>
      <c r="H297" s="35">
        <v>1</v>
      </c>
      <c r="I297" s="57" t="s">
        <v>198</v>
      </c>
      <c r="J297" s="5" t="s">
        <v>918</v>
      </c>
      <c r="K297" s="5" t="s">
        <v>1236</v>
      </c>
      <c r="L297" s="24">
        <v>204</v>
      </c>
      <c r="M297" s="77" t="s">
        <v>641</v>
      </c>
      <c r="N297" s="39" t="s">
        <v>2077</v>
      </c>
      <c r="O297" s="16" t="s">
        <v>919</v>
      </c>
      <c r="P297" s="57"/>
      <c r="Q297" s="16" t="s">
        <v>1201</v>
      </c>
      <c r="S297" s="57" t="s">
        <v>1693</v>
      </c>
      <c r="T297" s="57" t="s">
        <v>919</v>
      </c>
      <c r="U297" s="5" t="s">
        <v>18</v>
      </c>
      <c r="V297" s="57" t="s">
        <v>1313</v>
      </c>
      <c r="W297" s="57" t="s">
        <v>642</v>
      </c>
      <c r="AN297" s="225"/>
      <c r="AO297" s="225"/>
      <c r="AP297" s="225"/>
      <c r="AQ297" s="225"/>
      <c r="AS297" s="225"/>
      <c r="AU297" s="225"/>
    </row>
    <row r="298" spans="1:47" ht="12.75">
      <c r="A298" s="174"/>
      <c r="B298" s="76" t="s">
        <v>706</v>
      </c>
      <c r="C298" s="18"/>
      <c r="D298" s="109" t="s">
        <v>1172</v>
      </c>
      <c r="E298" s="57"/>
      <c r="F298" s="57">
        <v>1</v>
      </c>
      <c r="G298" s="57" t="s">
        <v>1468</v>
      </c>
      <c r="H298" s="35">
        <v>2</v>
      </c>
      <c r="I298" s="57" t="s">
        <v>1204</v>
      </c>
      <c r="J298" s="57" t="s">
        <v>918</v>
      </c>
      <c r="K298" s="57" t="s">
        <v>1236</v>
      </c>
      <c r="L298" s="24" t="s">
        <v>2077</v>
      </c>
      <c r="M298" s="77">
        <v>12</v>
      </c>
      <c r="N298" s="15">
        <v>3500</v>
      </c>
      <c r="O298" s="16" t="s">
        <v>919</v>
      </c>
      <c r="P298" s="16" t="s">
        <v>876</v>
      </c>
      <c r="Q298" s="16" t="s">
        <v>643</v>
      </c>
      <c r="S298" s="57" t="s">
        <v>1694</v>
      </c>
      <c r="T298" s="57" t="s">
        <v>919</v>
      </c>
      <c r="U298" s="5" t="s">
        <v>18</v>
      </c>
      <c r="V298" s="57" t="s">
        <v>1313</v>
      </c>
      <c r="W298" s="57">
        <v>2012</v>
      </c>
      <c r="Y298" s="57" t="s">
        <v>644</v>
      </c>
      <c r="AA298" s="5">
        <v>9</v>
      </c>
      <c r="AN298" s="225"/>
      <c r="AO298" s="225"/>
      <c r="AP298" s="225"/>
      <c r="AQ298" s="225"/>
      <c r="AS298" s="225"/>
      <c r="AU298" s="225"/>
    </row>
    <row r="299" spans="1:47" ht="12.75">
      <c r="A299" s="174"/>
      <c r="B299" s="76" t="s">
        <v>706</v>
      </c>
      <c r="C299" s="18"/>
      <c r="D299" s="109" t="s">
        <v>1168</v>
      </c>
      <c r="E299" s="57"/>
      <c r="F299" s="57">
        <v>1</v>
      </c>
      <c r="G299" s="57" t="s">
        <v>1468</v>
      </c>
      <c r="H299" s="35">
        <v>2</v>
      </c>
      <c r="I299" s="57" t="s">
        <v>1204</v>
      </c>
      <c r="J299" s="57" t="s">
        <v>918</v>
      </c>
      <c r="K299" s="57" t="s">
        <v>1236</v>
      </c>
      <c r="L299" s="138" t="s">
        <v>2077</v>
      </c>
      <c r="M299" s="77">
        <v>11</v>
      </c>
      <c r="N299" s="39">
        <v>6200</v>
      </c>
      <c r="O299" s="16" t="s">
        <v>919</v>
      </c>
      <c r="P299" s="16" t="s">
        <v>876</v>
      </c>
      <c r="Q299" s="16" t="s">
        <v>1201</v>
      </c>
      <c r="S299" s="57" t="s">
        <v>1694</v>
      </c>
      <c r="T299" s="57" t="s">
        <v>919</v>
      </c>
      <c r="U299" s="5" t="s">
        <v>18</v>
      </c>
      <c r="V299" s="57" t="s">
        <v>1313</v>
      </c>
      <c r="W299" s="57">
        <v>2013</v>
      </c>
      <c r="Y299" s="57"/>
      <c r="AA299" s="5">
        <v>5.4</v>
      </c>
      <c r="AN299" s="225"/>
      <c r="AO299" s="225"/>
      <c r="AP299" s="225"/>
      <c r="AQ299" s="225"/>
      <c r="AS299" s="225"/>
      <c r="AU299" s="225"/>
    </row>
    <row r="300" spans="1:47" ht="12.75">
      <c r="A300" s="174"/>
      <c r="B300" s="76" t="s">
        <v>706</v>
      </c>
      <c r="C300" s="18"/>
      <c r="D300" s="109" t="s">
        <v>1169</v>
      </c>
      <c r="E300" s="57"/>
      <c r="F300" s="57">
        <v>1</v>
      </c>
      <c r="G300" s="57" t="s">
        <v>1468</v>
      </c>
      <c r="H300" s="35">
        <v>2</v>
      </c>
      <c r="I300" s="57" t="s">
        <v>1204</v>
      </c>
      <c r="J300" s="57" t="s">
        <v>918</v>
      </c>
      <c r="K300" s="57" t="s">
        <v>1236</v>
      </c>
      <c r="L300" s="138" t="s">
        <v>2077</v>
      </c>
      <c r="M300" s="77" t="s">
        <v>2077</v>
      </c>
      <c r="N300" s="39" t="s">
        <v>2077</v>
      </c>
      <c r="O300" s="16" t="s">
        <v>919</v>
      </c>
      <c r="P300" s="57"/>
      <c r="Q300" s="16" t="s">
        <v>1201</v>
      </c>
      <c r="S300" s="57" t="s">
        <v>1694</v>
      </c>
      <c r="T300" s="57" t="s">
        <v>919</v>
      </c>
      <c r="U300" s="5" t="s">
        <v>18</v>
      </c>
      <c r="V300" s="57" t="s">
        <v>1313</v>
      </c>
      <c r="W300" s="57">
        <v>2012</v>
      </c>
      <c r="Y300" s="57"/>
      <c r="AN300" s="225"/>
      <c r="AO300" s="225"/>
      <c r="AP300" s="225"/>
      <c r="AQ300" s="225"/>
      <c r="AS300" s="225"/>
      <c r="AU300" s="225"/>
    </row>
    <row r="301" spans="1:47" ht="12.75">
      <c r="A301" s="174"/>
      <c r="B301" s="76" t="s">
        <v>706</v>
      </c>
      <c r="C301" s="18"/>
      <c r="D301" s="109" t="s">
        <v>1170</v>
      </c>
      <c r="E301" s="57"/>
      <c r="F301" s="57">
        <v>1</v>
      </c>
      <c r="G301" s="57" t="s">
        <v>1468</v>
      </c>
      <c r="H301" s="35">
        <v>2</v>
      </c>
      <c r="I301" s="57" t="s">
        <v>1204</v>
      </c>
      <c r="J301" s="57" t="s">
        <v>918</v>
      </c>
      <c r="K301" s="57" t="s">
        <v>1236</v>
      </c>
      <c r="L301" s="138" t="s">
        <v>2077</v>
      </c>
      <c r="M301" s="77">
        <v>10</v>
      </c>
      <c r="N301" s="39">
        <v>7400</v>
      </c>
      <c r="O301" s="16" t="s">
        <v>919</v>
      </c>
      <c r="P301" s="16" t="s">
        <v>876</v>
      </c>
      <c r="Q301" s="16" t="s">
        <v>1201</v>
      </c>
      <c r="S301" s="57" t="s">
        <v>1694</v>
      </c>
      <c r="T301" s="57" t="s">
        <v>919</v>
      </c>
      <c r="U301" s="5" t="s">
        <v>18</v>
      </c>
      <c r="V301" s="57" t="s">
        <v>1313</v>
      </c>
      <c r="W301" s="57"/>
      <c r="Y301" s="57"/>
      <c r="AN301" s="225"/>
      <c r="AO301" s="225"/>
      <c r="AP301" s="225"/>
      <c r="AQ301" s="225"/>
      <c r="AS301" s="225"/>
      <c r="AU301" s="225"/>
    </row>
    <row r="302" spans="1:47" ht="12.75">
      <c r="A302" s="174"/>
      <c r="B302" s="76" t="s">
        <v>706</v>
      </c>
      <c r="C302" s="18"/>
      <c r="D302" s="109" t="s">
        <v>1171</v>
      </c>
      <c r="E302" s="57"/>
      <c r="F302" s="57">
        <v>1</v>
      </c>
      <c r="G302" s="57" t="s">
        <v>1468</v>
      </c>
      <c r="H302" s="35">
        <v>2</v>
      </c>
      <c r="I302" s="57" t="s">
        <v>1204</v>
      </c>
      <c r="J302" s="57" t="s">
        <v>918</v>
      </c>
      <c r="K302" s="57" t="s">
        <v>1236</v>
      </c>
      <c r="L302" s="138" t="s">
        <v>2077</v>
      </c>
      <c r="M302" s="77" t="s">
        <v>2077</v>
      </c>
      <c r="N302" s="39" t="s">
        <v>2077</v>
      </c>
      <c r="O302" s="16" t="s">
        <v>919</v>
      </c>
      <c r="P302" s="57"/>
      <c r="Q302" s="16" t="s">
        <v>1201</v>
      </c>
      <c r="S302" s="57" t="s">
        <v>1694</v>
      </c>
      <c r="T302" s="57" t="s">
        <v>919</v>
      </c>
      <c r="U302" s="5" t="s">
        <v>18</v>
      </c>
      <c r="V302" s="57" t="s">
        <v>1313</v>
      </c>
      <c r="W302" s="57"/>
      <c r="Y302" s="57"/>
      <c r="AN302" s="225"/>
      <c r="AO302" s="225"/>
      <c r="AP302" s="225"/>
      <c r="AQ302" s="225"/>
      <c r="AS302" s="225"/>
      <c r="AU302" s="225"/>
    </row>
    <row r="303" spans="2:47" ht="12.75" customHeight="1">
      <c r="B303" s="76"/>
      <c r="C303" s="18"/>
      <c r="D303" s="76"/>
      <c r="E303" s="57"/>
      <c r="F303" s="57"/>
      <c r="G303" s="57"/>
      <c r="H303" s="35"/>
      <c r="I303" s="57"/>
      <c r="J303" s="57"/>
      <c r="K303" s="57"/>
      <c r="L303" s="138"/>
      <c r="M303" s="77"/>
      <c r="N303" s="39"/>
      <c r="O303" s="16"/>
      <c r="P303" s="57"/>
      <c r="Q303" s="16"/>
      <c r="S303" s="57"/>
      <c r="T303" s="57"/>
      <c r="V303" s="57"/>
      <c r="W303" s="57"/>
      <c r="Y303" s="57"/>
      <c r="AN303" s="225"/>
      <c r="AO303" s="225"/>
      <c r="AP303" s="225"/>
      <c r="AQ303" s="225"/>
      <c r="AS303" s="225"/>
      <c r="AU303" s="225"/>
    </row>
    <row r="304" spans="1:47" ht="12.75" customHeight="1">
      <c r="A304" s="175"/>
      <c r="B304" s="17" t="s">
        <v>707</v>
      </c>
      <c r="C304" s="18">
        <v>3604460</v>
      </c>
      <c r="D304" s="17" t="s">
        <v>964</v>
      </c>
      <c r="E304" s="67" t="s">
        <v>950</v>
      </c>
      <c r="F304" s="57">
        <v>1</v>
      </c>
      <c r="G304" s="57" t="s">
        <v>1736</v>
      </c>
      <c r="H304" s="35">
        <v>1</v>
      </c>
      <c r="I304" s="57" t="s">
        <v>198</v>
      </c>
      <c r="J304" s="57" t="s">
        <v>2040</v>
      </c>
      <c r="K304" s="35" t="s">
        <v>1925</v>
      </c>
      <c r="L304" s="24">
        <v>957</v>
      </c>
      <c r="M304" s="72">
        <v>11</v>
      </c>
      <c r="N304" s="15">
        <v>42170</v>
      </c>
      <c r="O304" s="16" t="s">
        <v>1083</v>
      </c>
      <c r="P304" s="57"/>
      <c r="Q304" s="16" t="s">
        <v>1201</v>
      </c>
      <c r="S304" s="57" t="s">
        <v>1716</v>
      </c>
      <c r="T304" s="57" t="s">
        <v>1083</v>
      </c>
      <c r="U304" s="16" t="s">
        <v>2042</v>
      </c>
      <c r="V304" s="5" t="s">
        <v>1313</v>
      </c>
      <c r="W304" s="5">
        <v>2014</v>
      </c>
      <c r="Y304" s="5" t="s">
        <v>2043</v>
      </c>
      <c r="Z304" s="5" t="s">
        <v>2044</v>
      </c>
      <c r="AA304" s="5">
        <v>39.29</v>
      </c>
      <c r="AC304" s="285">
        <v>25580</v>
      </c>
      <c r="AD304" s="285">
        <v>117582</v>
      </c>
      <c r="AE304" s="285">
        <v>409809</v>
      </c>
      <c r="AF304" s="285">
        <v>1676027</v>
      </c>
      <c r="AG304" s="285">
        <v>13246</v>
      </c>
      <c r="AH304" s="265">
        <v>20628</v>
      </c>
      <c r="AI304" s="285">
        <v>31936</v>
      </c>
      <c r="AJ304" s="285">
        <v>200523</v>
      </c>
      <c r="AK304" s="265">
        <v>451204</v>
      </c>
      <c r="AL304" s="285">
        <v>1247444</v>
      </c>
      <c r="AN304" s="223">
        <v>0.2175503053188413</v>
      </c>
      <c r="AO304" s="225">
        <v>0.06241932217203624</v>
      </c>
      <c r="AP304" s="225">
        <v>0.0701551943972263</v>
      </c>
      <c r="AQ304" s="225">
        <v>0.41476703406813625</v>
      </c>
      <c r="AR304" s="223">
        <v>0.6459168336673347</v>
      </c>
      <c r="AS304" s="225">
        <v>0.06605726026440857</v>
      </c>
      <c r="AT304" s="223">
        <v>0.04571767980780312</v>
      </c>
      <c r="AU304" s="225">
        <v>0.025601149229945393</v>
      </c>
    </row>
    <row r="305" spans="1:47" ht="12.75" customHeight="1">
      <c r="A305" s="175"/>
      <c r="B305" s="17" t="s">
        <v>707</v>
      </c>
      <c r="C305" s="18">
        <v>3604460</v>
      </c>
      <c r="D305" s="17" t="s">
        <v>1090</v>
      </c>
      <c r="E305" s="67" t="s">
        <v>1441</v>
      </c>
      <c r="F305" s="57">
        <v>1</v>
      </c>
      <c r="G305" s="57" t="s">
        <v>1736</v>
      </c>
      <c r="H305" s="35">
        <v>1</v>
      </c>
      <c r="I305" s="57" t="s">
        <v>198</v>
      </c>
      <c r="J305" s="57" t="s">
        <v>2040</v>
      </c>
      <c r="K305" s="5" t="s">
        <v>1236</v>
      </c>
      <c r="L305" s="24">
        <v>80</v>
      </c>
      <c r="M305" s="57" t="s">
        <v>2077</v>
      </c>
      <c r="N305" s="39" t="s">
        <v>2077</v>
      </c>
      <c r="O305" s="16" t="s">
        <v>1083</v>
      </c>
      <c r="P305" s="57"/>
      <c r="Q305" s="16" t="s">
        <v>1070</v>
      </c>
      <c r="S305" s="57" t="s">
        <v>1716</v>
      </c>
      <c r="T305" s="57" t="s">
        <v>1083</v>
      </c>
      <c r="U305" s="16" t="s">
        <v>2042</v>
      </c>
      <c r="V305" s="5" t="s">
        <v>1318</v>
      </c>
      <c r="W305" s="5">
        <v>2012</v>
      </c>
      <c r="Y305" s="5" t="s">
        <v>2043</v>
      </c>
      <c r="Z305" s="5" t="s">
        <v>2044</v>
      </c>
      <c r="AC305" s="285">
        <v>23084</v>
      </c>
      <c r="AD305" s="285">
        <v>154759</v>
      </c>
      <c r="AE305" s="285">
        <v>409809</v>
      </c>
      <c r="AF305" s="285">
        <v>1676027</v>
      </c>
      <c r="AG305" s="285">
        <v>13869</v>
      </c>
      <c r="AH305" s="265">
        <v>25889</v>
      </c>
      <c r="AI305" s="285">
        <v>46233</v>
      </c>
      <c r="AJ305" s="285">
        <v>200523</v>
      </c>
      <c r="AK305" s="265">
        <v>451205</v>
      </c>
      <c r="AL305" s="285">
        <v>1247444</v>
      </c>
      <c r="AN305" s="223">
        <v>0.14916095348251152</v>
      </c>
      <c r="AO305" s="225">
        <v>0.056328679946023634</v>
      </c>
      <c r="AP305" s="225">
        <v>0.09233681796295644</v>
      </c>
      <c r="AQ305" s="225">
        <v>0.29998053338524433</v>
      </c>
      <c r="AR305" s="223">
        <v>0.5599679882335129</v>
      </c>
      <c r="AS305" s="225">
        <v>0.06916413578492243</v>
      </c>
      <c r="AT305" s="223">
        <v>0.05737746700501989</v>
      </c>
      <c r="AU305" s="225">
        <v>0.03706218475538782</v>
      </c>
    </row>
    <row r="306" spans="1:47" ht="12.75" customHeight="1">
      <c r="A306" s="175"/>
      <c r="B306" s="17" t="s">
        <v>707</v>
      </c>
      <c r="C306" s="18">
        <v>3604460</v>
      </c>
      <c r="D306" s="17" t="s">
        <v>1092</v>
      </c>
      <c r="E306" s="67" t="s">
        <v>1441</v>
      </c>
      <c r="F306" s="57">
        <v>1</v>
      </c>
      <c r="G306" s="57" t="s">
        <v>1736</v>
      </c>
      <c r="H306" s="35">
        <v>1</v>
      </c>
      <c r="I306" s="57" t="s">
        <v>198</v>
      </c>
      <c r="J306" s="57" t="s">
        <v>2040</v>
      </c>
      <c r="K306" s="5" t="s">
        <v>1236</v>
      </c>
      <c r="L306" s="24">
        <v>135</v>
      </c>
      <c r="M306" s="72">
        <v>16</v>
      </c>
      <c r="O306" s="16" t="s">
        <v>1083</v>
      </c>
      <c r="P306" s="57"/>
      <c r="Q306" s="16" t="s">
        <v>1093</v>
      </c>
      <c r="S306" s="57" t="s">
        <v>1722</v>
      </c>
      <c r="T306" s="57" t="s">
        <v>1083</v>
      </c>
      <c r="U306" s="16" t="s">
        <v>2042</v>
      </c>
      <c r="V306" s="5" t="s">
        <v>1318</v>
      </c>
      <c r="W306" s="57" t="s">
        <v>1094</v>
      </c>
      <c r="Y306" s="5" t="s">
        <v>2043</v>
      </c>
      <c r="Z306" s="5" t="s">
        <v>2044</v>
      </c>
      <c r="AC306" s="285">
        <v>2893</v>
      </c>
      <c r="AD306" s="285">
        <v>8470</v>
      </c>
      <c r="AE306" s="285">
        <v>409809</v>
      </c>
      <c r="AF306" s="285">
        <v>1676027</v>
      </c>
      <c r="AG306" s="285">
        <v>3111</v>
      </c>
      <c r="AH306" s="265">
        <v>8188</v>
      </c>
      <c r="AI306" s="285">
        <v>25111</v>
      </c>
      <c r="AJ306" s="285">
        <v>200523</v>
      </c>
      <c r="AK306" s="265">
        <v>451206</v>
      </c>
      <c r="AL306" s="285">
        <v>1247444</v>
      </c>
      <c r="AN306" s="223">
        <v>0.34155844155844156</v>
      </c>
      <c r="AO306" s="225">
        <v>0.007059386201864771</v>
      </c>
      <c r="AP306" s="225">
        <v>0.005053617871311142</v>
      </c>
      <c r="AQ306" s="225">
        <v>0.12388992871649875</v>
      </c>
      <c r="AR306" s="223">
        <v>0.32607223925769585</v>
      </c>
      <c r="AS306" s="225">
        <v>0.015514429766161488</v>
      </c>
      <c r="AT306" s="223">
        <v>0.01814692180511784</v>
      </c>
      <c r="AU306" s="225">
        <v>0.020129961745777768</v>
      </c>
    </row>
    <row r="307" spans="1:47" ht="12.75">
      <c r="A307" s="175"/>
      <c r="B307" s="17" t="s">
        <v>707</v>
      </c>
      <c r="C307" s="18">
        <v>3604460</v>
      </c>
      <c r="D307" s="17" t="s">
        <v>920</v>
      </c>
      <c r="E307" s="67" t="s">
        <v>1441</v>
      </c>
      <c r="F307" s="57">
        <v>1</v>
      </c>
      <c r="G307" s="57" t="s">
        <v>1736</v>
      </c>
      <c r="H307" s="35">
        <v>2</v>
      </c>
      <c r="I307" s="57" t="s">
        <v>1204</v>
      </c>
      <c r="J307" s="57" t="s">
        <v>2040</v>
      </c>
      <c r="K307" s="35" t="s">
        <v>1925</v>
      </c>
      <c r="L307" s="24">
        <v>1250</v>
      </c>
      <c r="M307" s="72">
        <v>15</v>
      </c>
      <c r="N307" s="39">
        <v>29660</v>
      </c>
      <c r="O307" s="16" t="s">
        <v>925</v>
      </c>
      <c r="P307" s="79" t="s">
        <v>2041</v>
      </c>
      <c r="Q307" s="16" t="s">
        <v>1201</v>
      </c>
      <c r="S307" s="57" t="s">
        <v>1369</v>
      </c>
      <c r="T307" s="57" t="s">
        <v>924</v>
      </c>
      <c r="U307" s="16" t="s">
        <v>2042</v>
      </c>
      <c r="V307" s="5" t="s">
        <v>1313</v>
      </c>
      <c r="W307" s="5">
        <v>2017</v>
      </c>
      <c r="Y307" s="5" t="s">
        <v>2043</v>
      </c>
      <c r="Z307" s="5" t="s">
        <v>2044</v>
      </c>
      <c r="AA307" s="57" t="s">
        <v>1704</v>
      </c>
      <c r="AB307" s="57"/>
      <c r="AC307" s="285">
        <v>13113</v>
      </c>
      <c r="AD307" s="285">
        <v>54681</v>
      </c>
      <c r="AE307" s="285">
        <v>409809</v>
      </c>
      <c r="AF307" s="285">
        <v>1676027</v>
      </c>
      <c r="AG307" s="285">
        <v>7094</v>
      </c>
      <c r="AH307" s="265">
        <v>16242</v>
      </c>
      <c r="AI307" s="285">
        <v>37171</v>
      </c>
      <c r="AJ307" s="285">
        <v>200523</v>
      </c>
      <c r="AK307" s="265">
        <v>451207</v>
      </c>
      <c r="AL307" s="285">
        <v>1247444</v>
      </c>
      <c r="AN307" s="223">
        <v>0.23980907444999178</v>
      </c>
      <c r="AO307" s="225">
        <v>0.0319978331369004</v>
      </c>
      <c r="AP307" s="225">
        <v>0.032625369400373624</v>
      </c>
      <c r="AQ307" s="225">
        <v>0.1908477038551559</v>
      </c>
      <c r="AR307" s="223">
        <v>0.4369535390492588</v>
      </c>
      <c r="AS307" s="225">
        <v>0.035377487869221985</v>
      </c>
      <c r="AT307" s="223">
        <v>0.03599678196481881</v>
      </c>
      <c r="AU307" s="225">
        <v>0.02979773039912012</v>
      </c>
    </row>
    <row r="308" spans="1:47" ht="12.75" customHeight="1">
      <c r="A308" s="175"/>
      <c r="B308" s="17" t="s">
        <v>707</v>
      </c>
      <c r="C308" s="18">
        <v>3604460</v>
      </c>
      <c r="D308" s="76" t="s">
        <v>1084</v>
      </c>
      <c r="E308" s="67" t="s">
        <v>1441</v>
      </c>
      <c r="F308" s="57">
        <v>1</v>
      </c>
      <c r="G308" s="57" t="s">
        <v>1736</v>
      </c>
      <c r="H308" s="51">
        <v>3</v>
      </c>
      <c r="I308" s="57" t="s">
        <v>1207</v>
      </c>
      <c r="J308" s="57" t="s">
        <v>2040</v>
      </c>
      <c r="K308" s="57" t="s">
        <v>210</v>
      </c>
      <c r="L308" s="138" t="s">
        <v>2077</v>
      </c>
      <c r="M308" s="72">
        <v>42</v>
      </c>
      <c r="N308" s="39" t="s">
        <v>2077</v>
      </c>
      <c r="O308" s="16" t="s">
        <v>1083</v>
      </c>
      <c r="P308" s="57"/>
      <c r="Q308" s="16" t="s">
        <v>1201</v>
      </c>
      <c r="S308" s="57" t="s">
        <v>1717</v>
      </c>
      <c r="T308" s="57" t="s">
        <v>1718</v>
      </c>
      <c r="U308" s="16" t="s">
        <v>2042</v>
      </c>
      <c r="Y308" s="5" t="s">
        <v>2043</v>
      </c>
      <c r="Z308" s="5" t="s">
        <v>2044</v>
      </c>
      <c r="AN308" s="225"/>
      <c r="AO308" s="225"/>
      <c r="AP308" s="225"/>
      <c r="AQ308" s="225"/>
      <c r="AS308" s="225"/>
      <c r="AU308" s="225"/>
    </row>
    <row r="309" spans="1:47" ht="12.75" customHeight="1">
      <c r="A309" s="175"/>
      <c r="B309" s="17" t="s">
        <v>707</v>
      </c>
      <c r="C309" s="18"/>
      <c r="D309" s="76" t="s">
        <v>2035</v>
      </c>
      <c r="E309" s="57"/>
      <c r="F309" s="57">
        <v>1</v>
      </c>
      <c r="G309" s="57" t="s">
        <v>1736</v>
      </c>
      <c r="H309" s="35">
        <v>4</v>
      </c>
      <c r="I309" s="57" t="s">
        <v>1213</v>
      </c>
      <c r="J309" s="5" t="s">
        <v>2025</v>
      </c>
      <c r="K309" s="57" t="s">
        <v>1250</v>
      </c>
      <c r="L309" s="24">
        <v>67</v>
      </c>
      <c r="M309" s="72">
        <v>1.1</v>
      </c>
      <c r="N309" s="39" t="s">
        <v>2077</v>
      </c>
      <c r="O309" s="74" t="s">
        <v>1008</v>
      </c>
      <c r="P309" s="81" t="s">
        <v>2036</v>
      </c>
      <c r="Q309" s="16" t="s">
        <v>2033</v>
      </c>
      <c r="R309" s="16"/>
      <c r="S309" s="57" t="s">
        <v>2031</v>
      </c>
      <c r="T309" s="57" t="s">
        <v>2025</v>
      </c>
      <c r="U309" s="5" t="s">
        <v>2028</v>
      </c>
      <c r="V309" s="5" t="s">
        <v>1313</v>
      </c>
      <c r="Y309" s="5" t="s">
        <v>2029</v>
      </c>
      <c r="Z309" s="5" t="s">
        <v>2030</v>
      </c>
      <c r="AA309" s="5" t="s">
        <v>2034</v>
      </c>
      <c r="AN309" s="225"/>
      <c r="AO309" s="225"/>
      <c r="AP309" s="225"/>
      <c r="AQ309" s="225"/>
      <c r="AS309" s="225"/>
      <c r="AU309" s="225"/>
    </row>
    <row r="310" spans="1:47" ht="12.75" customHeight="1">
      <c r="A310" s="175"/>
      <c r="B310" s="17" t="s">
        <v>707</v>
      </c>
      <c r="C310" s="18"/>
      <c r="D310" s="76" t="s">
        <v>2039</v>
      </c>
      <c r="E310" s="57"/>
      <c r="F310" s="57">
        <v>1</v>
      </c>
      <c r="G310" s="57" t="s">
        <v>1736</v>
      </c>
      <c r="H310" s="35">
        <v>4</v>
      </c>
      <c r="I310" s="57" t="s">
        <v>1213</v>
      </c>
      <c r="J310" s="5" t="s">
        <v>2025</v>
      </c>
      <c r="K310" s="57" t="s">
        <v>1250</v>
      </c>
      <c r="L310" s="24">
        <v>75</v>
      </c>
      <c r="M310" s="72">
        <v>1.2</v>
      </c>
      <c r="N310" s="39" t="s">
        <v>2077</v>
      </c>
      <c r="O310" s="74" t="s">
        <v>1008</v>
      </c>
      <c r="P310" s="81" t="s">
        <v>2036</v>
      </c>
      <c r="Q310" s="16" t="s">
        <v>2033</v>
      </c>
      <c r="S310" s="57" t="s">
        <v>2031</v>
      </c>
      <c r="T310" s="57" t="s">
        <v>2025</v>
      </c>
      <c r="U310" s="5" t="s">
        <v>2028</v>
      </c>
      <c r="V310" s="5" t="s">
        <v>1313</v>
      </c>
      <c r="Y310" s="5" t="s">
        <v>2029</v>
      </c>
      <c r="Z310" s="5" t="s">
        <v>2030</v>
      </c>
      <c r="AA310" s="5" t="s">
        <v>2034</v>
      </c>
      <c r="AN310" s="225"/>
      <c r="AO310" s="225"/>
      <c r="AP310" s="225"/>
      <c r="AQ310" s="225"/>
      <c r="AS310" s="225"/>
      <c r="AU310" s="225"/>
    </row>
    <row r="311" spans="1:47" ht="12.75" customHeight="1">
      <c r="A311" s="175"/>
      <c r="B311" s="17" t="s">
        <v>707</v>
      </c>
      <c r="C311" s="18"/>
      <c r="D311" s="17" t="s">
        <v>921</v>
      </c>
      <c r="F311" s="57">
        <v>1</v>
      </c>
      <c r="G311" s="57" t="s">
        <v>1736</v>
      </c>
      <c r="H311" s="35">
        <v>4</v>
      </c>
      <c r="I311" s="57" t="s">
        <v>1213</v>
      </c>
      <c r="J311" s="57" t="s">
        <v>2040</v>
      </c>
      <c r="K311" s="57" t="s">
        <v>778</v>
      </c>
      <c r="L311" s="24">
        <v>885</v>
      </c>
      <c r="M311" s="72">
        <v>12</v>
      </c>
      <c r="N311" s="15">
        <v>19500</v>
      </c>
      <c r="O311" s="16" t="s">
        <v>924</v>
      </c>
      <c r="P311" s="79"/>
      <c r="Q311" s="16" t="s">
        <v>1201</v>
      </c>
      <c r="S311" s="57" t="s">
        <v>1705</v>
      </c>
      <c r="T311" s="57" t="s">
        <v>1706</v>
      </c>
      <c r="U311" s="16" t="s">
        <v>2042</v>
      </c>
      <c r="V311" s="5" t="s">
        <v>1313</v>
      </c>
      <c r="W311" s="5">
        <v>2016</v>
      </c>
      <c r="Y311" s="5" t="s">
        <v>2043</v>
      </c>
      <c r="Z311" s="5" t="s">
        <v>2044</v>
      </c>
      <c r="AN311" s="225"/>
      <c r="AO311" s="225"/>
      <c r="AP311" s="225"/>
      <c r="AQ311" s="225"/>
      <c r="AS311" s="225"/>
      <c r="AU311" s="225"/>
    </row>
    <row r="312" spans="1:47" ht="12.75" customHeight="1">
      <c r="A312" s="175"/>
      <c r="B312" s="17" t="s">
        <v>707</v>
      </c>
      <c r="C312" s="18"/>
      <c r="D312" s="17" t="s">
        <v>922</v>
      </c>
      <c r="F312" s="57">
        <v>1</v>
      </c>
      <c r="G312" s="57" t="s">
        <v>1736</v>
      </c>
      <c r="H312" s="35">
        <v>4</v>
      </c>
      <c r="I312" s="57" t="s">
        <v>1213</v>
      </c>
      <c r="J312" s="57" t="s">
        <v>2040</v>
      </c>
      <c r="K312" s="5" t="s">
        <v>210</v>
      </c>
      <c r="L312" s="138" t="s">
        <v>2077</v>
      </c>
      <c r="M312" s="72">
        <v>30</v>
      </c>
      <c r="N312" s="39" t="s">
        <v>2077</v>
      </c>
      <c r="O312" s="16" t="s">
        <v>926</v>
      </c>
      <c r="P312" s="79"/>
      <c r="Q312" s="16" t="s">
        <v>1201</v>
      </c>
      <c r="S312" s="57" t="s">
        <v>1707</v>
      </c>
      <c r="T312" s="57" t="s">
        <v>1708</v>
      </c>
      <c r="U312" s="16" t="s">
        <v>2042</v>
      </c>
      <c r="V312" s="5" t="s">
        <v>1313</v>
      </c>
      <c r="W312" s="57" t="s">
        <v>2045</v>
      </c>
      <c r="Y312" s="5" t="s">
        <v>2043</v>
      </c>
      <c r="Z312" s="5" t="s">
        <v>2044</v>
      </c>
      <c r="AN312" s="225"/>
      <c r="AO312" s="225"/>
      <c r="AP312" s="225"/>
      <c r="AQ312" s="225"/>
      <c r="AS312" s="225"/>
      <c r="AU312" s="225"/>
    </row>
    <row r="313" spans="1:47" ht="12.75" customHeight="1">
      <c r="A313" s="175"/>
      <c r="B313" s="17" t="s">
        <v>707</v>
      </c>
      <c r="C313" s="18"/>
      <c r="D313" s="17" t="s">
        <v>923</v>
      </c>
      <c r="F313" s="57">
        <v>1</v>
      </c>
      <c r="G313" s="57" t="s">
        <v>1736</v>
      </c>
      <c r="H313" s="35">
        <v>4</v>
      </c>
      <c r="I313" s="5" t="s">
        <v>1213</v>
      </c>
      <c r="J313" s="57" t="s">
        <v>1067</v>
      </c>
      <c r="K313" s="57" t="s">
        <v>778</v>
      </c>
      <c r="L313" s="138" t="s">
        <v>2077</v>
      </c>
      <c r="M313" s="72">
        <v>80</v>
      </c>
      <c r="N313" s="39" t="s">
        <v>2077</v>
      </c>
      <c r="O313" s="16" t="s">
        <v>956</v>
      </c>
      <c r="P313" s="79" t="s">
        <v>1068</v>
      </c>
      <c r="Q313" s="16" t="s">
        <v>1201</v>
      </c>
      <c r="S313" s="57" t="s">
        <v>1709</v>
      </c>
      <c r="T313" s="57" t="s">
        <v>1710</v>
      </c>
      <c r="U313" s="16" t="s">
        <v>2042</v>
      </c>
      <c r="V313" s="5" t="s">
        <v>1313</v>
      </c>
      <c r="Y313" s="5" t="s">
        <v>2043</v>
      </c>
      <c r="Z313" s="5" t="s">
        <v>2044</v>
      </c>
      <c r="AN313" s="225"/>
      <c r="AO313" s="225"/>
      <c r="AP313" s="225"/>
      <c r="AQ313" s="225"/>
      <c r="AS313" s="225"/>
      <c r="AU313" s="225"/>
    </row>
    <row r="314" spans="1:47" ht="12.75" customHeight="1">
      <c r="A314" s="175"/>
      <c r="B314" s="17" t="s">
        <v>707</v>
      </c>
      <c r="C314" s="18"/>
      <c r="D314" s="17" t="s">
        <v>1069</v>
      </c>
      <c r="F314" s="57">
        <v>1</v>
      </c>
      <c r="G314" s="57" t="s">
        <v>1736</v>
      </c>
      <c r="H314" s="35">
        <v>4</v>
      </c>
      <c r="I314" s="5" t="s">
        <v>1213</v>
      </c>
      <c r="J314" s="57" t="s">
        <v>2040</v>
      </c>
      <c r="K314" s="57" t="s">
        <v>778</v>
      </c>
      <c r="L314" s="138" t="s">
        <v>2077</v>
      </c>
      <c r="M314" s="57" t="s">
        <v>2077</v>
      </c>
      <c r="N314" s="39" t="s">
        <v>2077</v>
      </c>
      <c r="O314" s="16" t="s">
        <v>926</v>
      </c>
      <c r="P314" s="57"/>
      <c r="Q314" s="16" t="s">
        <v>1201</v>
      </c>
      <c r="S314" s="57" t="s">
        <v>1711</v>
      </c>
      <c r="T314" s="57" t="s">
        <v>1712</v>
      </c>
      <c r="U314" s="16" t="s">
        <v>2042</v>
      </c>
      <c r="V314" s="5" t="s">
        <v>1313</v>
      </c>
      <c r="W314" s="5">
        <v>2022</v>
      </c>
      <c r="Y314" s="5" t="s">
        <v>2043</v>
      </c>
      <c r="Z314" s="5" t="s">
        <v>2044</v>
      </c>
      <c r="AN314" s="225"/>
      <c r="AO314" s="225"/>
      <c r="AP314" s="225"/>
      <c r="AQ314" s="225"/>
      <c r="AS314" s="225"/>
      <c r="AU314" s="225"/>
    </row>
    <row r="315" spans="1:47" ht="12.75" customHeight="1">
      <c r="A315" s="175"/>
      <c r="B315" s="17" t="s">
        <v>707</v>
      </c>
      <c r="C315" s="18"/>
      <c r="D315" s="17" t="s">
        <v>957</v>
      </c>
      <c r="F315" s="57">
        <v>1</v>
      </c>
      <c r="G315" s="57" t="s">
        <v>1736</v>
      </c>
      <c r="H315" s="35">
        <v>4</v>
      </c>
      <c r="I315" s="57" t="s">
        <v>1213</v>
      </c>
      <c r="J315" s="57" t="s">
        <v>2040</v>
      </c>
      <c r="K315" s="5" t="s">
        <v>1236</v>
      </c>
      <c r="L315" s="138" t="s">
        <v>2077</v>
      </c>
      <c r="M315" s="57" t="s">
        <v>2077</v>
      </c>
      <c r="N315" s="39" t="s">
        <v>2077</v>
      </c>
      <c r="O315" s="16" t="s">
        <v>958</v>
      </c>
      <c r="P315" s="57" t="s">
        <v>1713</v>
      </c>
      <c r="Q315" s="16" t="s">
        <v>1070</v>
      </c>
      <c r="S315" s="57" t="s">
        <v>1714</v>
      </c>
      <c r="T315" s="57" t="s">
        <v>1715</v>
      </c>
      <c r="U315" s="16" t="s">
        <v>2042</v>
      </c>
      <c r="V315" s="5" t="s">
        <v>1313</v>
      </c>
      <c r="Y315" s="5" t="s">
        <v>2043</v>
      </c>
      <c r="Z315" s="5" t="s">
        <v>2044</v>
      </c>
      <c r="AN315" s="225"/>
      <c r="AO315" s="225"/>
      <c r="AP315" s="225"/>
      <c r="AQ315" s="225"/>
      <c r="AS315" s="225"/>
      <c r="AU315" s="225"/>
    </row>
    <row r="316" spans="1:47" ht="12.75" customHeight="1">
      <c r="A316" s="175"/>
      <c r="B316" s="17" t="s">
        <v>707</v>
      </c>
      <c r="C316" s="18"/>
      <c r="D316" s="17" t="s">
        <v>1085</v>
      </c>
      <c r="F316" s="57">
        <v>1</v>
      </c>
      <c r="G316" s="57" t="s">
        <v>1736</v>
      </c>
      <c r="H316" s="35">
        <v>4</v>
      </c>
      <c r="I316" s="57" t="s">
        <v>1213</v>
      </c>
      <c r="J316" s="57" t="s">
        <v>2040</v>
      </c>
      <c r="K316" s="5" t="s">
        <v>1086</v>
      </c>
      <c r="L316" s="24">
        <v>87</v>
      </c>
      <c r="M316" s="72">
        <v>4.4</v>
      </c>
      <c r="N316" s="39" t="s">
        <v>2077</v>
      </c>
      <c r="O316" s="16" t="s">
        <v>1083</v>
      </c>
      <c r="P316" s="57" t="s">
        <v>1087</v>
      </c>
      <c r="Q316" s="16" t="s">
        <v>1081</v>
      </c>
      <c r="S316" s="57" t="s">
        <v>1716</v>
      </c>
      <c r="T316" s="57" t="s">
        <v>1083</v>
      </c>
      <c r="U316" s="16" t="s">
        <v>2042</v>
      </c>
      <c r="V316" s="5" t="s">
        <v>1313</v>
      </c>
      <c r="AA316" s="5" t="s">
        <v>1088</v>
      </c>
      <c r="AN316" s="225"/>
      <c r="AO316" s="225"/>
      <c r="AP316" s="225"/>
      <c r="AQ316" s="225"/>
      <c r="AS316" s="225"/>
      <c r="AU316" s="225"/>
    </row>
    <row r="317" spans="1:47" ht="12.75" customHeight="1">
      <c r="A317" s="175"/>
      <c r="B317" s="17" t="s">
        <v>707</v>
      </c>
      <c r="C317" s="18"/>
      <c r="D317" s="17" t="s">
        <v>1089</v>
      </c>
      <c r="F317" s="57">
        <v>1</v>
      </c>
      <c r="G317" s="57" t="s">
        <v>1736</v>
      </c>
      <c r="H317" s="35">
        <v>4</v>
      </c>
      <c r="I317" s="57" t="s">
        <v>1213</v>
      </c>
      <c r="J317" s="57" t="s">
        <v>2040</v>
      </c>
      <c r="K317" s="57" t="s">
        <v>778</v>
      </c>
      <c r="L317" s="138" t="s">
        <v>2077</v>
      </c>
      <c r="M317" s="57" t="s">
        <v>2077</v>
      </c>
      <c r="N317" s="39" t="s">
        <v>2077</v>
      </c>
      <c r="O317" s="16" t="s">
        <v>1083</v>
      </c>
      <c r="P317" s="57"/>
      <c r="Q317" s="16" t="s">
        <v>1070</v>
      </c>
      <c r="S317" s="57" t="s">
        <v>1716</v>
      </c>
      <c r="T317" s="57" t="s">
        <v>1083</v>
      </c>
      <c r="U317" s="16" t="s">
        <v>2042</v>
      </c>
      <c r="V317" s="5" t="s">
        <v>1313</v>
      </c>
      <c r="Y317" s="5" t="s">
        <v>2043</v>
      </c>
      <c r="Z317" s="5" t="s">
        <v>2044</v>
      </c>
      <c r="AN317" s="225"/>
      <c r="AO317" s="225"/>
      <c r="AP317" s="225"/>
      <c r="AQ317" s="225"/>
      <c r="AS317" s="225"/>
      <c r="AU317" s="225"/>
    </row>
    <row r="318" spans="1:47" ht="12.75" customHeight="1">
      <c r="A318" s="175"/>
      <c r="B318" s="17" t="s">
        <v>707</v>
      </c>
      <c r="C318" s="18"/>
      <c r="D318" s="76" t="s">
        <v>1719</v>
      </c>
      <c r="E318" s="57"/>
      <c r="F318" s="57">
        <v>1</v>
      </c>
      <c r="G318" s="57" t="s">
        <v>1736</v>
      </c>
      <c r="H318" s="35">
        <v>4</v>
      </c>
      <c r="I318" s="57" t="s">
        <v>1213</v>
      </c>
      <c r="J318" s="57" t="s">
        <v>2040</v>
      </c>
      <c r="K318" s="57" t="s">
        <v>1236</v>
      </c>
      <c r="L318" s="138" t="s">
        <v>2077</v>
      </c>
      <c r="M318" s="57" t="s">
        <v>2077</v>
      </c>
      <c r="N318" s="39" t="s">
        <v>2077</v>
      </c>
      <c r="O318" s="16" t="s">
        <v>1083</v>
      </c>
      <c r="P318" s="57" t="s">
        <v>1720</v>
      </c>
      <c r="Q318" s="16" t="s">
        <v>1070</v>
      </c>
      <c r="S318" s="57" t="s">
        <v>1716</v>
      </c>
      <c r="T318" s="57" t="s">
        <v>1083</v>
      </c>
      <c r="U318" s="16"/>
      <c r="V318" s="5" t="s">
        <v>998</v>
      </c>
      <c r="AN318" s="225"/>
      <c r="AO318" s="225"/>
      <c r="AP318" s="225"/>
      <c r="AQ318" s="225"/>
      <c r="AS318" s="225"/>
      <c r="AU318" s="225"/>
    </row>
    <row r="319" spans="1:47" ht="12.75" customHeight="1">
      <c r="A319" s="175"/>
      <c r="B319" s="17" t="s">
        <v>707</v>
      </c>
      <c r="C319" s="18"/>
      <c r="D319" s="76" t="s">
        <v>1721</v>
      </c>
      <c r="E319" s="57"/>
      <c r="F319" s="57">
        <v>1</v>
      </c>
      <c r="G319" s="57" t="s">
        <v>1736</v>
      </c>
      <c r="H319" s="35">
        <v>4</v>
      </c>
      <c r="I319" s="57" t="s">
        <v>1213</v>
      </c>
      <c r="J319" s="57" t="s">
        <v>2040</v>
      </c>
      <c r="K319" s="5" t="s">
        <v>1236</v>
      </c>
      <c r="L319" s="138" t="s">
        <v>2077</v>
      </c>
      <c r="M319" s="57" t="s">
        <v>2077</v>
      </c>
      <c r="N319" s="39" t="s">
        <v>2077</v>
      </c>
      <c r="O319" s="16" t="s">
        <v>1083</v>
      </c>
      <c r="P319" s="57"/>
      <c r="Q319" s="16" t="s">
        <v>1070</v>
      </c>
      <c r="S319" s="57" t="s">
        <v>1716</v>
      </c>
      <c r="T319" s="57" t="s">
        <v>1083</v>
      </c>
      <c r="U319" s="16" t="s">
        <v>2042</v>
      </c>
      <c r="V319" s="5" t="s">
        <v>998</v>
      </c>
      <c r="Y319" s="5" t="s">
        <v>2043</v>
      </c>
      <c r="Z319" s="5" t="s">
        <v>2044</v>
      </c>
      <c r="AN319" s="225"/>
      <c r="AO319" s="225"/>
      <c r="AP319" s="225"/>
      <c r="AQ319" s="225"/>
      <c r="AS319" s="225"/>
      <c r="AU319" s="225"/>
    </row>
    <row r="320" spans="1:47" ht="12.75" customHeight="1">
      <c r="A320" s="175"/>
      <c r="B320" s="17" t="s">
        <v>707</v>
      </c>
      <c r="C320" s="18"/>
      <c r="D320" s="17" t="s">
        <v>1091</v>
      </c>
      <c r="F320" s="57">
        <v>1</v>
      </c>
      <c r="G320" s="57" t="s">
        <v>1736</v>
      </c>
      <c r="H320" s="35">
        <v>4</v>
      </c>
      <c r="I320" s="57" t="s">
        <v>1213</v>
      </c>
      <c r="J320" s="57" t="s">
        <v>2040</v>
      </c>
      <c r="K320" s="57" t="s">
        <v>778</v>
      </c>
      <c r="L320" s="138" t="s">
        <v>2077</v>
      </c>
      <c r="M320" s="57" t="s">
        <v>2077</v>
      </c>
      <c r="N320" s="39" t="s">
        <v>2077</v>
      </c>
      <c r="O320" s="16" t="s">
        <v>1083</v>
      </c>
      <c r="P320" s="57"/>
      <c r="Q320" s="16" t="s">
        <v>1070</v>
      </c>
      <c r="S320" s="57" t="s">
        <v>1716</v>
      </c>
      <c r="T320" s="57" t="s">
        <v>1083</v>
      </c>
      <c r="U320" s="16" t="s">
        <v>2042</v>
      </c>
      <c r="V320" s="5" t="s">
        <v>1313</v>
      </c>
      <c r="Y320" s="5" t="s">
        <v>2043</v>
      </c>
      <c r="Z320" s="5" t="s">
        <v>2044</v>
      </c>
      <c r="AN320" s="225"/>
      <c r="AO320" s="225"/>
      <c r="AP320" s="225"/>
      <c r="AQ320" s="225"/>
      <c r="AS320" s="225"/>
      <c r="AU320" s="225"/>
    </row>
    <row r="321" spans="1:47" ht="12.75" customHeight="1">
      <c r="A321" s="175"/>
      <c r="B321" s="17" t="s">
        <v>707</v>
      </c>
      <c r="C321" s="18"/>
      <c r="D321" s="76" t="s">
        <v>1735</v>
      </c>
      <c r="E321" s="57"/>
      <c r="F321" s="57">
        <v>1</v>
      </c>
      <c r="G321" s="57" t="s">
        <v>1736</v>
      </c>
      <c r="H321" s="51">
        <v>5</v>
      </c>
      <c r="I321" s="57" t="s">
        <v>1205</v>
      </c>
      <c r="J321" s="5" t="s">
        <v>2025</v>
      </c>
      <c r="K321" s="57" t="s">
        <v>1250</v>
      </c>
      <c r="L321" s="24">
        <f>65+78+67+75+70</f>
        <v>355</v>
      </c>
      <c r="M321" s="57" t="s">
        <v>2077</v>
      </c>
      <c r="N321" s="39" t="s">
        <v>2077</v>
      </c>
      <c r="O321" s="74" t="s">
        <v>1008</v>
      </c>
      <c r="P321" s="80" t="s">
        <v>2026</v>
      </c>
      <c r="Q321" s="16" t="s">
        <v>2027</v>
      </c>
      <c r="S321" s="57" t="s">
        <v>2031</v>
      </c>
      <c r="T321" s="57" t="s">
        <v>2025</v>
      </c>
      <c r="U321" s="5" t="s">
        <v>2028</v>
      </c>
      <c r="V321" s="5" t="s">
        <v>1313</v>
      </c>
      <c r="Y321" s="5" t="s">
        <v>2029</v>
      </c>
      <c r="Z321" s="5" t="s">
        <v>2030</v>
      </c>
      <c r="AN321" s="225"/>
      <c r="AO321" s="225"/>
      <c r="AP321" s="225"/>
      <c r="AQ321" s="225"/>
      <c r="AS321" s="225"/>
      <c r="AU321" s="225"/>
    </row>
    <row r="322" spans="1:47" ht="12.75" customHeight="1">
      <c r="A322" s="175"/>
      <c r="B322" s="17" t="s">
        <v>707</v>
      </c>
      <c r="C322" s="18"/>
      <c r="D322" s="76" t="s">
        <v>2032</v>
      </c>
      <c r="E322" s="57"/>
      <c r="F322" s="57">
        <v>1</v>
      </c>
      <c r="G322" s="57" t="s">
        <v>1736</v>
      </c>
      <c r="H322" s="51">
        <v>5</v>
      </c>
      <c r="I322" s="57" t="s">
        <v>1205</v>
      </c>
      <c r="J322" s="5" t="s">
        <v>2025</v>
      </c>
      <c r="K322" s="57" t="s">
        <v>1250</v>
      </c>
      <c r="L322" s="24">
        <v>70</v>
      </c>
      <c r="M322" s="72">
        <v>1.2</v>
      </c>
      <c r="N322" s="39" t="s">
        <v>2077</v>
      </c>
      <c r="O322" s="74" t="s">
        <v>1008</v>
      </c>
      <c r="P322" s="80"/>
      <c r="Q322" s="16" t="s">
        <v>2033</v>
      </c>
      <c r="R322" s="16"/>
      <c r="S322" s="57" t="s">
        <v>2031</v>
      </c>
      <c r="T322" s="57" t="s">
        <v>2025</v>
      </c>
      <c r="U322" s="5" t="s">
        <v>2028</v>
      </c>
      <c r="V322" s="57" t="s">
        <v>1313</v>
      </c>
      <c r="Y322" s="5" t="s">
        <v>2029</v>
      </c>
      <c r="Z322" s="5" t="s">
        <v>2030</v>
      </c>
      <c r="AA322" s="5" t="s">
        <v>2034</v>
      </c>
      <c r="AN322" s="225"/>
      <c r="AO322" s="225"/>
      <c r="AP322" s="225"/>
      <c r="AQ322" s="225"/>
      <c r="AS322" s="225"/>
      <c r="AU322" s="225"/>
    </row>
    <row r="323" spans="1:47" ht="12.75" customHeight="1">
      <c r="A323" s="175"/>
      <c r="B323" s="17" t="s">
        <v>707</v>
      </c>
      <c r="C323" s="18"/>
      <c r="D323" s="76" t="s">
        <v>2037</v>
      </c>
      <c r="E323" s="57"/>
      <c r="F323" s="57">
        <v>1</v>
      </c>
      <c r="G323" s="57" t="s">
        <v>1736</v>
      </c>
      <c r="H323" s="51">
        <v>5</v>
      </c>
      <c r="I323" s="57" t="s">
        <v>1205</v>
      </c>
      <c r="J323" s="5" t="s">
        <v>2025</v>
      </c>
      <c r="K323" s="57" t="s">
        <v>1250</v>
      </c>
      <c r="L323" s="24">
        <v>78</v>
      </c>
      <c r="M323" s="72">
        <v>1.5</v>
      </c>
      <c r="N323" s="39" t="s">
        <v>2077</v>
      </c>
      <c r="O323" s="74" t="s">
        <v>1008</v>
      </c>
      <c r="P323" s="80"/>
      <c r="Q323" s="16" t="s">
        <v>2033</v>
      </c>
      <c r="R323" s="16"/>
      <c r="S323" s="57" t="s">
        <v>2031</v>
      </c>
      <c r="T323" s="57" t="s">
        <v>2025</v>
      </c>
      <c r="U323" s="5" t="s">
        <v>2028</v>
      </c>
      <c r="V323" s="5" t="s">
        <v>1313</v>
      </c>
      <c r="Y323" s="5" t="s">
        <v>2029</v>
      </c>
      <c r="Z323" s="5" t="s">
        <v>2030</v>
      </c>
      <c r="AA323" s="5" t="s">
        <v>2034</v>
      </c>
      <c r="AN323" s="225"/>
      <c r="AO323" s="225"/>
      <c r="AP323" s="225"/>
      <c r="AQ323" s="225"/>
      <c r="AS323" s="225"/>
      <c r="AU323" s="225"/>
    </row>
    <row r="324" spans="1:47" ht="12.75" customHeight="1">
      <c r="A324" s="175"/>
      <c r="B324" s="17" t="s">
        <v>707</v>
      </c>
      <c r="C324" s="18"/>
      <c r="D324" s="76" t="s">
        <v>2038</v>
      </c>
      <c r="E324" s="57"/>
      <c r="F324" s="57">
        <v>1</v>
      </c>
      <c r="G324" s="57" t="s">
        <v>1736</v>
      </c>
      <c r="H324" s="51">
        <v>5</v>
      </c>
      <c r="I324" s="57" t="s">
        <v>1205</v>
      </c>
      <c r="J324" s="5" t="s">
        <v>2025</v>
      </c>
      <c r="K324" s="57" t="s">
        <v>1250</v>
      </c>
      <c r="L324" s="24">
        <v>65</v>
      </c>
      <c r="M324" s="72">
        <v>1.1</v>
      </c>
      <c r="N324" s="39" t="s">
        <v>2077</v>
      </c>
      <c r="O324" s="74" t="s">
        <v>1008</v>
      </c>
      <c r="P324" s="80"/>
      <c r="Q324" s="16" t="s">
        <v>2033</v>
      </c>
      <c r="R324" s="16"/>
      <c r="S324" s="57" t="s">
        <v>2031</v>
      </c>
      <c r="T324" s="57" t="s">
        <v>2025</v>
      </c>
      <c r="U324" s="5" t="s">
        <v>2028</v>
      </c>
      <c r="V324" s="5" t="s">
        <v>1313</v>
      </c>
      <c r="Y324" s="5" t="s">
        <v>2029</v>
      </c>
      <c r="Z324" s="5" t="s">
        <v>2030</v>
      </c>
      <c r="AA324" s="5" t="s">
        <v>2034</v>
      </c>
      <c r="AN324" s="225"/>
      <c r="AO324" s="225"/>
      <c r="AP324" s="225"/>
      <c r="AQ324" s="225"/>
      <c r="AS324" s="225"/>
      <c r="AU324" s="225"/>
    </row>
    <row r="325" spans="1:47" ht="12.75" customHeight="1">
      <c r="A325" s="175"/>
      <c r="B325" s="17" t="s">
        <v>707</v>
      </c>
      <c r="C325" s="18"/>
      <c r="D325" s="17" t="s">
        <v>1071</v>
      </c>
      <c r="F325" s="57">
        <v>1</v>
      </c>
      <c r="G325" s="57" t="s">
        <v>1736</v>
      </c>
      <c r="H325" s="51">
        <v>5</v>
      </c>
      <c r="I325" s="5" t="s">
        <v>1205</v>
      </c>
      <c r="J325" s="57" t="s">
        <v>2040</v>
      </c>
      <c r="K325" s="5" t="s">
        <v>1236</v>
      </c>
      <c r="L325" s="138" t="s">
        <v>2077</v>
      </c>
      <c r="M325" s="57" t="s">
        <v>2077</v>
      </c>
      <c r="N325" s="39" t="s">
        <v>2077</v>
      </c>
      <c r="O325" s="16" t="s">
        <v>1083</v>
      </c>
      <c r="P325" s="57"/>
      <c r="Q325" s="16" t="s">
        <v>1070</v>
      </c>
      <c r="S325" s="57" t="s">
        <v>1716</v>
      </c>
      <c r="T325" s="57" t="s">
        <v>1083</v>
      </c>
      <c r="U325" s="16" t="s">
        <v>2042</v>
      </c>
      <c r="V325" s="5" t="s">
        <v>998</v>
      </c>
      <c r="AN325" s="225"/>
      <c r="AO325" s="225"/>
      <c r="AP325" s="225"/>
      <c r="AQ325" s="225"/>
      <c r="AS325" s="225"/>
      <c r="AU325" s="225"/>
    </row>
    <row r="326" spans="1:47" ht="12.75" customHeight="1">
      <c r="A326" s="175"/>
      <c r="B326" s="17" t="s">
        <v>707</v>
      </c>
      <c r="C326" s="18"/>
      <c r="D326" s="17" t="s">
        <v>1072</v>
      </c>
      <c r="F326" s="57">
        <v>1</v>
      </c>
      <c r="G326" s="57" t="s">
        <v>1736</v>
      </c>
      <c r="H326" s="51">
        <v>5</v>
      </c>
      <c r="I326" s="5" t="s">
        <v>1205</v>
      </c>
      <c r="J326" s="57" t="s">
        <v>2040</v>
      </c>
      <c r="K326" s="5" t="s">
        <v>1236</v>
      </c>
      <c r="L326" s="138" t="s">
        <v>2077</v>
      </c>
      <c r="M326" s="57" t="s">
        <v>2077</v>
      </c>
      <c r="N326" s="39" t="s">
        <v>2077</v>
      </c>
      <c r="O326" s="16" t="s">
        <v>1083</v>
      </c>
      <c r="P326" s="57"/>
      <c r="Q326" s="16" t="s">
        <v>1070</v>
      </c>
      <c r="S326" s="57" t="s">
        <v>1716</v>
      </c>
      <c r="T326" s="57" t="s">
        <v>1083</v>
      </c>
      <c r="U326" s="16" t="s">
        <v>2042</v>
      </c>
      <c r="V326" s="5" t="s">
        <v>998</v>
      </c>
      <c r="AN326" s="225"/>
      <c r="AO326" s="225"/>
      <c r="AP326" s="225"/>
      <c r="AQ326" s="225"/>
      <c r="AS326" s="225"/>
      <c r="AU326" s="225"/>
    </row>
    <row r="327" spans="1:47" ht="12.75" customHeight="1">
      <c r="A327" s="175"/>
      <c r="B327" s="17" t="s">
        <v>707</v>
      </c>
      <c r="C327" s="18"/>
      <c r="D327" s="17" t="s">
        <v>1073</v>
      </c>
      <c r="F327" s="57">
        <v>1</v>
      </c>
      <c r="G327" s="57" t="s">
        <v>1736</v>
      </c>
      <c r="H327" s="51">
        <v>5</v>
      </c>
      <c r="I327" s="5" t="s">
        <v>1205</v>
      </c>
      <c r="J327" s="57" t="s">
        <v>2040</v>
      </c>
      <c r="K327" s="5" t="s">
        <v>1236</v>
      </c>
      <c r="L327" s="138" t="s">
        <v>2077</v>
      </c>
      <c r="M327" s="57" t="s">
        <v>2077</v>
      </c>
      <c r="N327" s="39" t="s">
        <v>2077</v>
      </c>
      <c r="O327" s="16" t="s">
        <v>1083</v>
      </c>
      <c r="P327" s="57"/>
      <c r="Q327" s="16" t="s">
        <v>1070</v>
      </c>
      <c r="S327" s="57" t="s">
        <v>1716</v>
      </c>
      <c r="T327" s="57" t="s">
        <v>1083</v>
      </c>
      <c r="U327" s="16" t="s">
        <v>2042</v>
      </c>
      <c r="V327" s="5" t="s">
        <v>998</v>
      </c>
      <c r="AN327" s="225"/>
      <c r="AO327" s="225"/>
      <c r="AP327" s="225"/>
      <c r="AQ327" s="225"/>
      <c r="AS327" s="225"/>
      <c r="AU327" s="225"/>
    </row>
    <row r="328" spans="1:47" ht="12.75" customHeight="1">
      <c r="A328" s="175"/>
      <c r="B328" s="17" t="s">
        <v>707</v>
      </c>
      <c r="C328" s="18"/>
      <c r="D328" s="17" t="s">
        <v>1074</v>
      </c>
      <c r="F328" s="57">
        <v>1</v>
      </c>
      <c r="G328" s="57" t="s">
        <v>1736</v>
      </c>
      <c r="H328" s="51">
        <v>5</v>
      </c>
      <c r="I328" s="5" t="s">
        <v>1205</v>
      </c>
      <c r="J328" s="57" t="s">
        <v>2040</v>
      </c>
      <c r="K328" s="5" t="s">
        <v>1236</v>
      </c>
      <c r="L328" s="138" t="s">
        <v>2077</v>
      </c>
      <c r="M328" s="57" t="s">
        <v>2077</v>
      </c>
      <c r="N328" s="39" t="s">
        <v>2077</v>
      </c>
      <c r="O328" s="16" t="s">
        <v>1083</v>
      </c>
      <c r="P328" s="57"/>
      <c r="Q328" s="16" t="s">
        <v>1070</v>
      </c>
      <c r="S328" s="57" t="s">
        <v>1716</v>
      </c>
      <c r="T328" s="57" t="s">
        <v>1083</v>
      </c>
      <c r="U328" s="16" t="s">
        <v>2042</v>
      </c>
      <c r="V328" s="5" t="s">
        <v>998</v>
      </c>
      <c r="AN328" s="225"/>
      <c r="AO328" s="225"/>
      <c r="AP328" s="225"/>
      <c r="AQ328" s="225"/>
      <c r="AS328" s="225"/>
      <c r="AU328" s="225"/>
    </row>
    <row r="329" spans="1:47" ht="12.75" customHeight="1">
      <c r="A329" s="175"/>
      <c r="B329" s="17" t="s">
        <v>707</v>
      </c>
      <c r="C329" s="18"/>
      <c r="D329" s="17" t="s">
        <v>1075</v>
      </c>
      <c r="F329" s="57">
        <v>1</v>
      </c>
      <c r="G329" s="57" t="s">
        <v>1736</v>
      </c>
      <c r="H329" s="51">
        <v>5</v>
      </c>
      <c r="I329" s="5" t="s">
        <v>1205</v>
      </c>
      <c r="J329" s="57" t="s">
        <v>2040</v>
      </c>
      <c r="K329" s="5" t="s">
        <v>1236</v>
      </c>
      <c r="L329" s="138" t="s">
        <v>2077</v>
      </c>
      <c r="M329" s="57" t="s">
        <v>2077</v>
      </c>
      <c r="N329" s="39" t="s">
        <v>2077</v>
      </c>
      <c r="O329" s="16" t="s">
        <v>1083</v>
      </c>
      <c r="P329" s="57"/>
      <c r="Q329" s="16" t="s">
        <v>1070</v>
      </c>
      <c r="S329" s="57" t="s">
        <v>1716</v>
      </c>
      <c r="T329" s="57" t="s">
        <v>1083</v>
      </c>
      <c r="U329" s="16" t="s">
        <v>2042</v>
      </c>
      <c r="V329" s="5" t="s">
        <v>998</v>
      </c>
      <c r="AN329" s="225"/>
      <c r="AO329" s="225"/>
      <c r="AP329" s="225"/>
      <c r="AQ329" s="225"/>
      <c r="AS329" s="225"/>
      <c r="AU329" s="225"/>
    </row>
    <row r="330" spans="1:47" ht="12.75" customHeight="1">
      <c r="A330" s="175"/>
      <c r="B330" s="17" t="s">
        <v>707</v>
      </c>
      <c r="C330" s="18"/>
      <c r="D330" s="17" t="s">
        <v>1076</v>
      </c>
      <c r="F330" s="57">
        <v>1</v>
      </c>
      <c r="G330" s="57" t="s">
        <v>1736</v>
      </c>
      <c r="H330" s="51">
        <v>5</v>
      </c>
      <c r="I330" s="5" t="s">
        <v>1205</v>
      </c>
      <c r="J330" s="57" t="s">
        <v>2040</v>
      </c>
      <c r="K330" s="5" t="s">
        <v>1236</v>
      </c>
      <c r="L330" s="138" t="s">
        <v>2077</v>
      </c>
      <c r="M330" s="57" t="s">
        <v>2077</v>
      </c>
      <c r="N330" s="39" t="s">
        <v>2077</v>
      </c>
      <c r="O330" s="16" t="s">
        <v>1083</v>
      </c>
      <c r="P330" s="57"/>
      <c r="Q330" s="16" t="s">
        <v>1070</v>
      </c>
      <c r="S330" s="57" t="s">
        <v>1716</v>
      </c>
      <c r="T330" s="57" t="s">
        <v>1083</v>
      </c>
      <c r="U330" s="16" t="s">
        <v>2042</v>
      </c>
      <c r="V330" s="5" t="s">
        <v>998</v>
      </c>
      <c r="AN330" s="225"/>
      <c r="AO330" s="225"/>
      <c r="AP330" s="225"/>
      <c r="AQ330" s="225"/>
      <c r="AS330" s="225"/>
      <c r="AU330" s="225"/>
    </row>
    <row r="331" spans="1:47" ht="12.75" customHeight="1">
      <c r="A331" s="175"/>
      <c r="B331" s="17" t="s">
        <v>707</v>
      </c>
      <c r="C331" s="18"/>
      <c r="D331" s="17" t="s">
        <v>1077</v>
      </c>
      <c r="F331" s="57">
        <v>1</v>
      </c>
      <c r="G331" s="57" t="s">
        <v>1736</v>
      </c>
      <c r="H331" s="51">
        <v>5</v>
      </c>
      <c r="I331" s="5" t="s">
        <v>1205</v>
      </c>
      <c r="J331" s="57" t="s">
        <v>2040</v>
      </c>
      <c r="K331" s="5" t="s">
        <v>1236</v>
      </c>
      <c r="L331" s="138" t="s">
        <v>2077</v>
      </c>
      <c r="M331" s="57" t="s">
        <v>2077</v>
      </c>
      <c r="N331" s="39" t="s">
        <v>2077</v>
      </c>
      <c r="O331" s="16" t="s">
        <v>1083</v>
      </c>
      <c r="P331" s="57"/>
      <c r="Q331" s="16" t="s">
        <v>1070</v>
      </c>
      <c r="S331" s="57" t="s">
        <v>1716</v>
      </c>
      <c r="T331" s="57" t="s">
        <v>1083</v>
      </c>
      <c r="U331" s="16" t="s">
        <v>2042</v>
      </c>
      <c r="V331" s="5" t="s">
        <v>998</v>
      </c>
      <c r="AN331" s="225"/>
      <c r="AO331" s="225"/>
      <c r="AP331" s="225"/>
      <c r="AQ331" s="225"/>
      <c r="AS331" s="225"/>
      <c r="AU331" s="225"/>
    </row>
    <row r="332" spans="1:47" ht="12.75" customHeight="1">
      <c r="A332" s="175"/>
      <c r="B332" s="17" t="s">
        <v>707</v>
      </c>
      <c r="C332" s="18"/>
      <c r="D332" s="17" t="s">
        <v>1078</v>
      </c>
      <c r="F332" s="57">
        <v>1</v>
      </c>
      <c r="G332" s="57" t="s">
        <v>1736</v>
      </c>
      <c r="H332" s="51">
        <v>5</v>
      </c>
      <c r="I332" s="5" t="s">
        <v>1205</v>
      </c>
      <c r="J332" s="57" t="s">
        <v>2040</v>
      </c>
      <c r="K332" s="5" t="s">
        <v>1236</v>
      </c>
      <c r="L332" s="138" t="s">
        <v>2077</v>
      </c>
      <c r="M332" s="57" t="s">
        <v>2077</v>
      </c>
      <c r="N332" s="39" t="s">
        <v>2077</v>
      </c>
      <c r="O332" s="16" t="s">
        <v>1083</v>
      </c>
      <c r="P332" s="57"/>
      <c r="Q332" s="16" t="s">
        <v>1070</v>
      </c>
      <c r="S332" s="57" t="s">
        <v>1716</v>
      </c>
      <c r="T332" s="57" t="s">
        <v>1083</v>
      </c>
      <c r="U332" s="16" t="s">
        <v>2042</v>
      </c>
      <c r="V332" s="5" t="s">
        <v>998</v>
      </c>
      <c r="AN332" s="225"/>
      <c r="AO332" s="225"/>
      <c r="AP332" s="225"/>
      <c r="AQ332" s="225"/>
      <c r="AS332" s="225"/>
      <c r="AU332" s="225"/>
    </row>
    <row r="333" spans="1:47" ht="12.75" customHeight="1">
      <c r="A333" s="175"/>
      <c r="B333" s="17" t="s">
        <v>707</v>
      </c>
      <c r="C333" s="18"/>
      <c r="D333" s="17" t="s">
        <v>1079</v>
      </c>
      <c r="F333" s="57">
        <v>1</v>
      </c>
      <c r="G333" s="57" t="s">
        <v>1736</v>
      </c>
      <c r="H333" s="51">
        <v>5</v>
      </c>
      <c r="I333" s="5" t="s">
        <v>1205</v>
      </c>
      <c r="J333" s="57" t="s">
        <v>2040</v>
      </c>
      <c r="K333" s="5" t="s">
        <v>1236</v>
      </c>
      <c r="L333" s="138" t="s">
        <v>2077</v>
      </c>
      <c r="M333" s="57" t="s">
        <v>2077</v>
      </c>
      <c r="N333" s="39" t="s">
        <v>2077</v>
      </c>
      <c r="O333" s="16" t="s">
        <v>1083</v>
      </c>
      <c r="P333" s="57"/>
      <c r="Q333" s="16" t="s">
        <v>1070</v>
      </c>
      <c r="S333" s="57" t="s">
        <v>1716</v>
      </c>
      <c r="T333" s="57" t="s">
        <v>1083</v>
      </c>
      <c r="U333" s="16" t="s">
        <v>2042</v>
      </c>
      <c r="V333" s="5" t="s">
        <v>998</v>
      </c>
      <c r="AN333" s="225"/>
      <c r="AO333" s="225"/>
      <c r="AP333" s="225"/>
      <c r="AQ333" s="225"/>
      <c r="AS333" s="225"/>
      <c r="AU333" s="225"/>
    </row>
    <row r="334" spans="1:47" ht="12.75" customHeight="1">
      <c r="A334" s="175"/>
      <c r="B334" s="17" t="s">
        <v>707</v>
      </c>
      <c r="C334" s="18"/>
      <c r="D334" s="17" t="s">
        <v>1080</v>
      </c>
      <c r="F334" s="57">
        <v>1</v>
      </c>
      <c r="G334" s="57" t="s">
        <v>1736</v>
      </c>
      <c r="H334" s="51">
        <v>5</v>
      </c>
      <c r="I334" s="5" t="s">
        <v>1205</v>
      </c>
      <c r="J334" s="57" t="s">
        <v>2040</v>
      </c>
      <c r="K334" s="5" t="s">
        <v>76</v>
      </c>
      <c r="L334" s="24">
        <v>108</v>
      </c>
      <c r="M334" s="72">
        <v>2.3</v>
      </c>
      <c r="N334" s="39" t="s">
        <v>2077</v>
      </c>
      <c r="O334" s="16" t="s">
        <v>1083</v>
      </c>
      <c r="P334" s="57"/>
      <c r="Q334" s="16" t="s">
        <v>1081</v>
      </c>
      <c r="S334" s="57" t="s">
        <v>1716</v>
      </c>
      <c r="T334" s="57" t="s">
        <v>1083</v>
      </c>
      <c r="U334" s="16" t="s">
        <v>2042</v>
      </c>
      <c r="V334" s="5" t="s">
        <v>998</v>
      </c>
      <c r="AA334" s="5" t="s">
        <v>1082</v>
      </c>
      <c r="AN334" s="225"/>
      <c r="AO334" s="225"/>
      <c r="AP334" s="225"/>
      <c r="AQ334" s="225"/>
      <c r="AS334" s="225"/>
      <c r="AU334" s="225"/>
    </row>
    <row r="335" spans="1:47" ht="12.75" customHeight="1">
      <c r="A335" s="175"/>
      <c r="B335" s="17" t="s">
        <v>707</v>
      </c>
      <c r="C335" s="18"/>
      <c r="D335" s="76" t="s">
        <v>1095</v>
      </c>
      <c r="E335" s="57"/>
      <c r="F335" s="57">
        <v>1</v>
      </c>
      <c r="G335" s="57" t="s">
        <v>1736</v>
      </c>
      <c r="H335" s="51">
        <v>5</v>
      </c>
      <c r="I335" s="57" t="s">
        <v>1205</v>
      </c>
      <c r="J335" s="57" t="s">
        <v>1096</v>
      </c>
      <c r="K335" s="57" t="s">
        <v>1250</v>
      </c>
      <c r="L335" s="138" t="s">
        <v>2077</v>
      </c>
      <c r="M335" s="57" t="s">
        <v>2077</v>
      </c>
      <c r="N335" s="39" t="s">
        <v>2077</v>
      </c>
      <c r="O335" s="16" t="s">
        <v>1083</v>
      </c>
      <c r="P335" s="57"/>
      <c r="Q335" s="57"/>
      <c r="S335" s="57" t="s">
        <v>1097</v>
      </c>
      <c r="T335" s="57" t="s">
        <v>1098</v>
      </c>
      <c r="AN335" s="225"/>
      <c r="AO335" s="225"/>
      <c r="AP335" s="225"/>
      <c r="AQ335" s="225"/>
      <c r="AS335" s="225"/>
      <c r="AU335" s="225"/>
    </row>
    <row r="336" spans="1:47" ht="12.75" customHeight="1">
      <c r="A336" s="175"/>
      <c r="B336" s="17" t="s">
        <v>707</v>
      </c>
      <c r="C336" s="18"/>
      <c r="D336" s="76" t="s">
        <v>2079</v>
      </c>
      <c r="E336" s="57"/>
      <c r="F336" s="57"/>
      <c r="G336" s="57"/>
      <c r="H336" s="57"/>
      <c r="I336" s="57"/>
      <c r="J336" s="57"/>
      <c r="M336" s="72"/>
      <c r="O336" s="56" t="s">
        <v>2042</v>
      </c>
      <c r="P336" s="57"/>
      <c r="Q336" s="57"/>
      <c r="S336" s="57"/>
      <c r="T336" s="57"/>
      <c r="AA336" s="5" t="s">
        <v>2080</v>
      </c>
      <c r="AN336" s="225"/>
      <c r="AO336" s="225"/>
      <c r="AP336" s="225"/>
      <c r="AQ336" s="225"/>
      <c r="AS336" s="225"/>
      <c r="AU336" s="225"/>
    </row>
    <row r="337" spans="3:47" ht="12.75" customHeight="1">
      <c r="C337" s="18"/>
      <c r="D337" s="17"/>
      <c r="M337" s="15"/>
      <c r="O337" s="57"/>
      <c r="P337" s="57"/>
      <c r="Q337" s="5"/>
      <c r="R337" s="119"/>
      <c r="AN337" s="225"/>
      <c r="AO337" s="225"/>
      <c r="AP337" s="225"/>
      <c r="AQ337" s="225"/>
      <c r="AS337" s="225"/>
      <c r="AU337" s="225"/>
    </row>
    <row r="338" spans="1:47" ht="12.75" customHeight="1">
      <c r="A338" s="176"/>
      <c r="B338" s="17" t="s">
        <v>708</v>
      </c>
      <c r="C338" s="18">
        <v>3110436</v>
      </c>
      <c r="D338" s="17" t="s">
        <v>961</v>
      </c>
      <c r="E338" s="67" t="s">
        <v>950</v>
      </c>
      <c r="F338" s="57">
        <v>1</v>
      </c>
      <c r="G338" s="5" t="s">
        <v>1471</v>
      </c>
      <c r="H338" s="35">
        <v>1</v>
      </c>
      <c r="I338" s="5" t="s">
        <v>198</v>
      </c>
      <c r="J338" s="5" t="s">
        <v>966</v>
      </c>
      <c r="K338" s="5" t="s">
        <v>210</v>
      </c>
      <c r="L338" s="24">
        <v>1340</v>
      </c>
      <c r="M338" s="72">
        <v>22.8</v>
      </c>
      <c r="N338" s="15">
        <v>37900</v>
      </c>
      <c r="O338" s="16" t="s">
        <v>966</v>
      </c>
      <c r="P338" s="57"/>
      <c r="Q338" s="22" t="s">
        <v>1201</v>
      </c>
      <c r="S338" s="57" t="s">
        <v>478</v>
      </c>
      <c r="T338" s="5" t="s">
        <v>2082</v>
      </c>
      <c r="U338" s="57" t="s">
        <v>1723</v>
      </c>
      <c r="V338" s="57" t="s">
        <v>1313</v>
      </c>
      <c r="W338" s="5">
        <v>2016</v>
      </c>
      <c r="X338" s="31">
        <v>1</v>
      </c>
      <c r="Y338" s="57" t="s">
        <v>1724</v>
      </c>
      <c r="Z338" s="57" t="s">
        <v>477</v>
      </c>
      <c r="AA338" s="57" t="s">
        <v>1616</v>
      </c>
      <c r="AB338" s="57"/>
      <c r="AC338" s="226">
        <v>9710</v>
      </c>
      <c r="AD338" s="226">
        <v>48076</v>
      </c>
      <c r="AE338" s="226">
        <v>360660</v>
      </c>
      <c r="AF338" s="226">
        <v>1535439</v>
      </c>
      <c r="AG338" s="280">
        <v>4452</v>
      </c>
      <c r="AH338" s="265">
        <v>8183</v>
      </c>
      <c r="AI338" s="280">
        <v>16516</v>
      </c>
      <c r="AJ338" s="226">
        <v>181273</v>
      </c>
      <c r="AK338" s="265">
        <v>477417</v>
      </c>
      <c r="AL338" s="226">
        <v>954666</v>
      </c>
      <c r="AN338" s="225">
        <v>0.2019718778600549</v>
      </c>
      <c r="AO338" s="225">
        <v>0.026922863638884267</v>
      </c>
      <c r="AP338" s="225">
        <v>0.0313109149891334</v>
      </c>
      <c r="AQ338" s="225">
        <v>0.26955679341244854</v>
      </c>
      <c r="AR338" s="223">
        <v>0.49545894889803826</v>
      </c>
      <c r="AS338" s="225">
        <v>0.02455964208679726</v>
      </c>
      <c r="AT338" s="223">
        <v>0.017140152110209732</v>
      </c>
      <c r="AU338" s="225">
        <v>0.017300291410818024</v>
      </c>
    </row>
    <row r="339" spans="1:47" ht="12.75" customHeight="1">
      <c r="A339" s="176"/>
      <c r="B339" s="17" t="s">
        <v>708</v>
      </c>
      <c r="C339" s="18">
        <v>3110436</v>
      </c>
      <c r="D339" s="17" t="s">
        <v>963</v>
      </c>
      <c r="E339" s="67" t="s">
        <v>950</v>
      </c>
      <c r="F339" s="57">
        <v>1</v>
      </c>
      <c r="G339" s="5" t="s">
        <v>1471</v>
      </c>
      <c r="H339" s="35">
        <v>1</v>
      </c>
      <c r="I339" s="5" t="s">
        <v>198</v>
      </c>
      <c r="J339" s="5" t="s">
        <v>966</v>
      </c>
      <c r="K339" s="35" t="s">
        <v>1925</v>
      </c>
      <c r="L339" s="24">
        <v>709.8</v>
      </c>
      <c r="M339" s="72">
        <v>12.1</v>
      </c>
      <c r="N339" s="15">
        <v>29700</v>
      </c>
      <c r="O339" s="16" t="s">
        <v>966</v>
      </c>
      <c r="P339" s="57"/>
      <c r="Q339" s="22" t="s">
        <v>1201</v>
      </c>
      <c r="S339" s="57" t="s">
        <v>1618</v>
      </c>
      <c r="T339" s="5" t="s">
        <v>2082</v>
      </c>
      <c r="U339" s="57" t="s">
        <v>1723</v>
      </c>
      <c r="V339" s="57" t="s">
        <v>1313</v>
      </c>
      <c r="W339" s="5">
        <v>2013</v>
      </c>
      <c r="X339" s="31">
        <v>1</v>
      </c>
      <c r="Y339" s="57" t="s">
        <v>1724</v>
      </c>
      <c r="Z339" s="57" t="s">
        <v>477</v>
      </c>
      <c r="AA339" s="5">
        <v>16.2</v>
      </c>
      <c r="AC339" s="226">
        <v>6377</v>
      </c>
      <c r="AD339" s="226">
        <v>24407</v>
      </c>
      <c r="AE339" s="226">
        <v>360660</v>
      </c>
      <c r="AF339" s="226">
        <v>1535439</v>
      </c>
      <c r="AG339" s="280">
        <v>9592</v>
      </c>
      <c r="AH339" s="265">
        <v>16932</v>
      </c>
      <c r="AI339" s="280">
        <v>26010</v>
      </c>
      <c r="AJ339" s="226">
        <v>181273</v>
      </c>
      <c r="AK339" s="265">
        <v>477418</v>
      </c>
      <c r="AL339" s="226">
        <v>954666</v>
      </c>
      <c r="AN339" s="225">
        <v>0.2612775023558815</v>
      </c>
      <c r="AO339" s="225">
        <v>0.0176814728553208</v>
      </c>
      <c r="AP339" s="225">
        <v>0.015895779643476556</v>
      </c>
      <c r="AQ339" s="225">
        <v>0.36878123798539025</v>
      </c>
      <c r="AR339" s="223">
        <v>0.6509803921568628</v>
      </c>
      <c r="AS339" s="225">
        <v>0.052914664621868675</v>
      </c>
      <c r="AT339" s="223">
        <v>0.03546577632179767</v>
      </c>
      <c r="AU339" s="225">
        <v>0.027245130757772875</v>
      </c>
    </row>
    <row r="340" spans="1:47" ht="12.75" customHeight="1">
      <c r="A340" s="176"/>
      <c r="B340" s="17" t="s">
        <v>708</v>
      </c>
      <c r="C340" s="18">
        <v>3110436</v>
      </c>
      <c r="D340" s="17" t="s">
        <v>971</v>
      </c>
      <c r="E340" s="67" t="s">
        <v>1441</v>
      </c>
      <c r="F340" s="57">
        <v>1</v>
      </c>
      <c r="G340" s="5" t="s">
        <v>1471</v>
      </c>
      <c r="H340" s="35">
        <v>1</v>
      </c>
      <c r="I340" s="5" t="s">
        <v>198</v>
      </c>
      <c r="J340" s="5" t="s">
        <v>966</v>
      </c>
      <c r="K340" s="5" t="s">
        <v>1236</v>
      </c>
      <c r="L340" s="138" t="s">
        <v>2077</v>
      </c>
      <c r="M340" s="72" t="s">
        <v>2089</v>
      </c>
      <c r="N340" s="15">
        <v>47000</v>
      </c>
      <c r="O340" s="16" t="s">
        <v>577</v>
      </c>
      <c r="P340" s="76" t="s">
        <v>578</v>
      </c>
      <c r="Q340" s="16" t="s">
        <v>1201</v>
      </c>
      <c r="S340" s="57" t="s">
        <v>579</v>
      </c>
      <c r="T340" s="57" t="s">
        <v>2082</v>
      </c>
      <c r="U340" s="57" t="s">
        <v>1723</v>
      </c>
      <c r="V340" s="5" t="s">
        <v>998</v>
      </c>
      <c r="W340" s="5">
        <v>2014</v>
      </c>
      <c r="X340" s="31">
        <v>1</v>
      </c>
      <c r="Y340" s="57" t="s">
        <v>1724</v>
      </c>
      <c r="Z340" s="57" t="s">
        <v>477</v>
      </c>
      <c r="AC340" s="226">
        <v>16383</v>
      </c>
      <c r="AD340" s="226">
        <v>108479</v>
      </c>
      <c r="AE340" s="226">
        <v>360660</v>
      </c>
      <c r="AF340" s="226">
        <v>1535439</v>
      </c>
      <c r="AG340" s="280">
        <v>3585</v>
      </c>
      <c r="AH340" s="265">
        <v>6261</v>
      </c>
      <c r="AI340" s="280">
        <v>11282</v>
      </c>
      <c r="AJ340" s="226">
        <v>181273</v>
      </c>
      <c r="AK340" s="265">
        <v>477419</v>
      </c>
      <c r="AL340" s="226">
        <v>954666</v>
      </c>
      <c r="AN340" s="225">
        <v>0.15102462227712277</v>
      </c>
      <c r="AO340" s="225">
        <v>0.04542505406754284</v>
      </c>
      <c r="AP340" s="225">
        <v>0.0706501528227432</v>
      </c>
      <c r="AQ340" s="225">
        <v>0.3177628080127637</v>
      </c>
      <c r="AR340" s="223">
        <v>0.5549547952490693</v>
      </c>
      <c r="AS340" s="225">
        <v>0.019776800737009926</v>
      </c>
      <c r="AT340" s="223">
        <v>0.013114266503846726</v>
      </c>
      <c r="AU340" s="225">
        <v>0.011817745682783298</v>
      </c>
    </row>
    <row r="341" spans="1:47" ht="12.75">
      <c r="A341" s="176"/>
      <c r="B341" s="17" t="s">
        <v>708</v>
      </c>
      <c r="C341" s="18">
        <v>3110436</v>
      </c>
      <c r="D341" s="17" t="s">
        <v>959</v>
      </c>
      <c r="E341" s="67" t="s">
        <v>950</v>
      </c>
      <c r="F341" s="57">
        <v>1</v>
      </c>
      <c r="G341" s="5" t="s">
        <v>1471</v>
      </c>
      <c r="H341" s="35">
        <v>2</v>
      </c>
      <c r="I341" s="5" t="s">
        <v>1204</v>
      </c>
      <c r="J341" s="5" t="s">
        <v>966</v>
      </c>
      <c r="K341" s="5" t="s">
        <v>210</v>
      </c>
      <c r="L341" s="24">
        <v>706.9</v>
      </c>
      <c r="M341" s="72">
        <v>41</v>
      </c>
      <c r="N341" s="15">
        <v>6900</v>
      </c>
      <c r="O341" s="16" t="s">
        <v>966</v>
      </c>
      <c r="P341" s="57"/>
      <c r="Q341" s="22" t="s">
        <v>1201</v>
      </c>
      <c r="S341" s="57" t="s">
        <v>478</v>
      </c>
      <c r="T341" s="5" t="s">
        <v>2082</v>
      </c>
      <c r="U341" s="57" t="s">
        <v>1723</v>
      </c>
      <c r="V341" s="5" t="s">
        <v>998</v>
      </c>
      <c r="W341" s="5" t="s">
        <v>2081</v>
      </c>
      <c r="Y341" s="57" t="s">
        <v>1724</v>
      </c>
      <c r="Z341" s="57" t="s">
        <v>477</v>
      </c>
      <c r="AC341" s="226">
        <v>5959</v>
      </c>
      <c r="AD341" s="226">
        <v>22502</v>
      </c>
      <c r="AE341" s="226">
        <v>360660</v>
      </c>
      <c r="AF341" s="226">
        <v>1535439</v>
      </c>
      <c r="AG341" s="280">
        <v>5033</v>
      </c>
      <c r="AH341" s="265">
        <v>10586</v>
      </c>
      <c r="AI341" s="280">
        <v>23459</v>
      </c>
      <c r="AJ341" s="226">
        <v>181273</v>
      </c>
      <c r="AK341" s="265">
        <v>477420</v>
      </c>
      <c r="AL341" s="226">
        <v>954666</v>
      </c>
      <c r="AN341" s="225">
        <v>0.2648209048084615</v>
      </c>
      <c r="AO341" s="225">
        <v>0.016522486552431652</v>
      </c>
      <c r="AP341" s="225">
        <v>0.014655092126746812</v>
      </c>
      <c r="AQ341" s="225">
        <v>0.21454452448953493</v>
      </c>
      <c r="AR341" s="223">
        <v>0.4512553817298265</v>
      </c>
      <c r="AS341" s="225">
        <v>0.027764752610703193</v>
      </c>
      <c r="AT341" s="223">
        <v>0.022173348414394035</v>
      </c>
      <c r="AU341" s="225">
        <v>0.024572992020245824</v>
      </c>
    </row>
    <row r="342" spans="1:47" ht="12.75">
      <c r="A342" s="176"/>
      <c r="B342" s="17" t="s">
        <v>708</v>
      </c>
      <c r="C342" s="18">
        <v>3110436</v>
      </c>
      <c r="D342" s="17" t="s">
        <v>962</v>
      </c>
      <c r="E342" s="67" t="s">
        <v>950</v>
      </c>
      <c r="F342" s="57">
        <v>1</v>
      </c>
      <c r="G342" s="5" t="s">
        <v>1471</v>
      </c>
      <c r="H342" s="35">
        <v>2</v>
      </c>
      <c r="I342" s="5" t="s">
        <v>1204</v>
      </c>
      <c r="J342" s="5" t="s">
        <v>966</v>
      </c>
      <c r="K342" s="5" t="s">
        <v>210</v>
      </c>
      <c r="L342" s="24">
        <v>590.5</v>
      </c>
      <c r="M342" s="72">
        <v>11.2</v>
      </c>
      <c r="N342" s="15">
        <v>20100</v>
      </c>
      <c r="O342" s="16" t="s">
        <v>966</v>
      </c>
      <c r="P342" s="57"/>
      <c r="Q342" s="22" t="s">
        <v>1201</v>
      </c>
      <c r="S342" s="57" t="s">
        <v>478</v>
      </c>
      <c r="T342" s="5" t="s">
        <v>2082</v>
      </c>
      <c r="U342" s="57" t="s">
        <v>1723</v>
      </c>
      <c r="V342" s="57" t="s">
        <v>1313</v>
      </c>
      <c r="W342" s="5">
        <v>2016</v>
      </c>
      <c r="Y342" s="57" t="s">
        <v>1724</v>
      </c>
      <c r="Z342" s="57" t="s">
        <v>477</v>
      </c>
      <c r="AA342" s="57" t="s">
        <v>1617</v>
      </c>
      <c r="AB342" s="57"/>
      <c r="AC342" s="226">
        <v>2461</v>
      </c>
      <c r="AD342" s="226">
        <v>9631</v>
      </c>
      <c r="AE342" s="226">
        <v>360660</v>
      </c>
      <c r="AF342" s="226">
        <v>1535439</v>
      </c>
      <c r="AG342" s="280">
        <v>4599</v>
      </c>
      <c r="AH342" s="265">
        <v>9860</v>
      </c>
      <c r="AI342" s="280">
        <v>16222</v>
      </c>
      <c r="AJ342" s="226">
        <v>181273</v>
      </c>
      <c r="AK342" s="265">
        <v>477421</v>
      </c>
      <c r="AL342" s="226">
        <v>954666</v>
      </c>
      <c r="AN342" s="225">
        <v>0.2555290208701069</v>
      </c>
      <c r="AO342" s="225">
        <v>0.00682360117562247</v>
      </c>
      <c r="AP342" s="225">
        <v>0.006272473214500869</v>
      </c>
      <c r="AQ342" s="225">
        <v>0.283503883614844</v>
      </c>
      <c r="AR342" s="223">
        <v>0.6078165454321293</v>
      </c>
      <c r="AS342" s="225">
        <v>0.025370573665134906</v>
      </c>
      <c r="AT342" s="223">
        <v>0.020652631534850793</v>
      </c>
      <c r="AU342" s="225">
        <v>0.016992330301906635</v>
      </c>
    </row>
    <row r="343" spans="1:47" ht="12.75">
      <c r="A343" s="176"/>
      <c r="B343" s="17" t="s">
        <v>708</v>
      </c>
      <c r="C343" s="18">
        <v>3110436</v>
      </c>
      <c r="D343" s="17" t="s">
        <v>2084</v>
      </c>
      <c r="E343" s="67" t="s">
        <v>1441</v>
      </c>
      <c r="F343" s="57">
        <v>1</v>
      </c>
      <c r="G343" s="5" t="s">
        <v>1471</v>
      </c>
      <c r="H343" s="35">
        <v>2</v>
      </c>
      <c r="I343" s="5" t="s">
        <v>1204</v>
      </c>
      <c r="J343" s="5" t="s">
        <v>966</v>
      </c>
      <c r="K343" s="5" t="s">
        <v>1236</v>
      </c>
      <c r="L343" s="24">
        <v>208.5</v>
      </c>
      <c r="M343" s="72">
        <v>18</v>
      </c>
      <c r="N343" s="15">
        <v>11000</v>
      </c>
      <c r="O343" s="16" t="s">
        <v>966</v>
      </c>
      <c r="P343" s="57"/>
      <c r="Q343" s="22" t="s">
        <v>1201</v>
      </c>
      <c r="S343" s="57" t="s">
        <v>478</v>
      </c>
      <c r="T343" s="5" t="s">
        <v>2082</v>
      </c>
      <c r="U343" s="57" t="s">
        <v>1723</v>
      </c>
      <c r="V343" s="5" t="s">
        <v>998</v>
      </c>
      <c r="W343" s="5" t="s">
        <v>2081</v>
      </c>
      <c r="Y343" s="57" t="s">
        <v>1724</v>
      </c>
      <c r="Z343" s="57" t="s">
        <v>477</v>
      </c>
      <c r="AC343" s="226">
        <v>17329</v>
      </c>
      <c r="AD343" s="226">
        <v>52056</v>
      </c>
      <c r="AE343" s="226">
        <v>360660</v>
      </c>
      <c r="AF343" s="226">
        <v>1535439</v>
      </c>
      <c r="AG343" s="280">
        <v>4431</v>
      </c>
      <c r="AH343" s="265">
        <v>9717</v>
      </c>
      <c r="AI343" s="280">
        <v>22896</v>
      </c>
      <c r="AJ343" s="226">
        <v>181273</v>
      </c>
      <c r="AK343" s="265">
        <v>477422</v>
      </c>
      <c r="AL343" s="226">
        <v>954666</v>
      </c>
      <c r="AM343" s="225"/>
      <c r="AN343" s="225">
        <v>0.3328915014599662</v>
      </c>
      <c r="AO343" s="225">
        <v>0.04804802306881828</v>
      </c>
      <c r="AP343" s="225">
        <v>0.03390300754377087</v>
      </c>
      <c r="AQ343" s="225">
        <v>0.1935272536687631</v>
      </c>
      <c r="AR343" s="223">
        <v>0.4243972746331237</v>
      </c>
      <c r="AS343" s="223">
        <v>0.02444379471846331</v>
      </c>
      <c r="AT343" s="223">
        <v>0.020353062908705505</v>
      </c>
      <c r="AU343" s="223">
        <v>0.023983256971548163</v>
      </c>
    </row>
    <row r="344" spans="1:47" ht="12.75">
      <c r="A344" s="176"/>
      <c r="B344" s="17" t="s">
        <v>708</v>
      </c>
      <c r="C344" s="18">
        <v>3110436</v>
      </c>
      <c r="D344" s="17" t="s">
        <v>964</v>
      </c>
      <c r="E344" s="67" t="s">
        <v>950</v>
      </c>
      <c r="F344" s="57">
        <v>1</v>
      </c>
      <c r="G344" s="5" t="s">
        <v>1471</v>
      </c>
      <c r="H344" s="35">
        <v>2</v>
      </c>
      <c r="I344" s="5" t="s">
        <v>1204</v>
      </c>
      <c r="J344" s="5" t="s">
        <v>966</v>
      </c>
      <c r="K344" s="35" t="s">
        <v>1925</v>
      </c>
      <c r="L344" s="24">
        <v>67.3</v>
      </c>
      <c r="M344" s="72">
        <v>0.8</v>
      </c>
      <c r="N344" s="15">
        <v>2700</v>
      </c>
      <c r="O344" s="16" t="s">
        <v>966</v>
      </c>
      <c r="P344" s="57"/>
      <c r="Q344" s="22" t="s">
        <v>1201</v>
      </c>
      <c r="S344" s="57" t="s">
        <v>575</v>
      </c>
      <c r="T344" s="5" t="s">
        <v>2082</v>
      </c>
      <c r="U344" s="57" t="s">
        <v>1723</v>
      </c>
      <c r="V344" s="5" t="s">
        <v>998</v>
      </c>
      <c r="W344" s="5" t="s">
        <v>2081</v>
      </c>
      <c r="Y344" s="57" t="s">
        <v>1724</v>
      </c>
      <c r="Z344" s="57" t="s">
        <v>477</v>
      </c>
      <c r="AC344" s="226">
        <v>412</v>
      </c>
      <c r="AD344" s="226">
        <v>1660</v>
      </c>
      <c r="AE344" s="226">
        <v>360660</v>
      </c>
      <c r="AF344" s="226">
        <v>1535439</v>
      </c>
      <c r="AG344" s="280">
        <v>1575</v>
      </c>
      <c r="AH344" s="265">
        <v>2837</v>
      </c>
      <c r="AI344" s="280">
        <v>4365</v>
      </c>
      <c r="AJ344" s="226">
        <v>181273</v>
      </c>
      <c r="AK344" s="265">
        <v>477423</v>
      </c>
      <c r="AL344" s="226">
        <v>954666</v>
      </c>
      <c r="AN344" s="225">
        <v>0.24819277108433735</v>
      </c>
      <c r="AO344" s="225">
        <v>0.0011423501358620307</v>
      </c>
      <c r="AP344" s="225">
        <v>0.0010811240303261803</v>
      </c>
      <c r="AQ344" s="225">
        <v>0.36082474226804123</v>
      </c>
      <c r="AR344" s="223">
        <v>0.649942726231386</v>
      </c>
      <c r="AS344" s="225">
        <v>0.008688552625046201</v>
      </c>
      <c r="AT344" s="223">
        <v>0.005942319494452508</v>
      </c>
      <c r="AU344" s="225">
        <v>0.004572279729245621</v>
      </c>
    </row>
    <row r="345" spans="1:47" ht="12.75">
      <c r="A345" s="176"/>
      <c r="B345" s="17" t="s">
        <v>708</v>
      </c>
      <c r="C345" s="18">
        <v>3110436</v>
      </c>
      <c r="D345" s="17" t="s">
        <v>965</v>
      </c>
      <c r="E345" s="67" t="s">
        <v>950</v>
      </c>
      <c r="F345" s="57">
        <v>1</v>
      </c>
      <c r="G345" s="5" t="s">
        <v>1471</v>
      </c>
      <c r="H345" s="35">
        <v>2</v>
      </c>
      <c r="I345" s="5" t="s">
        <v>1204</v>
      </c>
      <c r="J345" s="5" t="s">
        <v>966</v>
      </c>
      <c r="K345" s="35" t="s">
        <v>1925</v>
      </c>
      <c r="L345" s="24">
        <v>694.9</v>
      </c>
      <c r="M345" s="72">
        <v>10.5</v>
      </c>
      <c r="N345" s="15">
        <v>19200</v>
      </c>
      <c r="O345" s="16" t="s">
        <v>966</v>
      </c>
      <c r="P345" s="57"/>
      <c r="Q345" s="22" t="s">
        <v>1201</v>
      </c>
      <c r="S345" s="57" t="s">
        <v>575</v>
      </c>
      <c r="T345" s="5" t="s">
        <v>2082</v>
      </c>
      <c r="U345" s="57" t="s">
        <v>1723</v>
      </c>
      <c r="V345" s="5" t="s">
        <v>998</v>
      </c>
      <c r="W345" s="5" t="s">
        <v>2081</v>
      </c>
      <c r="Y345" s="57" t="s">
        <v>1724</v>
      </c>
      <c r="Z345" s="57" t="s">
        <v>477</v>
      </c>
      <c r="AC345" s="226">
        <v>6317</v>
      </c>
      <c r="AD345" s="226">
        <v>25885</v>
      </c>
      <c r="AE345" s="226">
        <v>360660</v>
      </c>
      <c r="AF345" s="226">
        <v>1535439</v>
      </c>
      <c r="AG345" s="280">
        <v>6814</v>
      </c>
      <c r="AH345" s="265">
        <v>13398</v>
      </c>
      <c r="AI345" s="280">
        <v>20249</v>
      </c>
      <c r="AJ345" s="226">
        <v>181273</v>
      </c>
      <c r="AK345" s="265">
        <v>477424</v>
      </c>
      <c r="AL345" s="226">
        <v>954666</v>
      </c>
      <c r="AN345" s="225">
        <v>0.24404095035734982</v>
      </c>
      <c r="AO345" s="225">
        <v>0.017515111185049632</v>
      </c>
      <c r="AP345" s="225">
        <v>0.016858370798188662</v>
      </c>
      <c r="AQ345" s="225">
        <v>0.33651044496024496</v>
      </c>
      <c r="AR345" s="223">
        <v>0.661662304311324</v>
      </c>
      <c r="AS345" s="225">
        <v>0.037589712753691946</v>
      </c>
      <c r="AT345" s="223">
        <v>0.028063105331948123</v>
      </c>
      <c r="AU345" s="225">
        <v>0.02121055950458066</v>
      </c>
    </row>
    <row r="346" spans="1:47" ht="12.75" customHeight="1">
      <c r="A346" s="176"/>
      <c r="B346" s="17" t="s">
        <v>708</v>
      </c>
      <c r="C346" s="18">
        <v>3110436</v>
      </c>
      <c r="D346" s="17" t="s">
        <v>2083</v>
      </c>
      <c r="E346" s="67" t="s">
        <v>950</v>
      </c>
      <c r="F346" s="57">
        <v>1</v>
      </c>
      <c r="G346" s="5" t="s">
        <v>1471</v>
      </c>
      <c r="H346" s="35">
        <v>4</v>
      </c>
      <c r="I346" s="5" t="s">
        <v>1213</v>
      </c>
      <c r="J346" s="5" t="s">
        <v>966</v>
      </c>
      <c r="K346" s="5" t="s">
        <v>210</v>
      </c>
      <c r="L346" s="24">
        <v>924.4</v>
      </c>
      <c r="M346" s="72">
        <v>18.7</v>
      </c>
      <c r="N346" s="15">
        <v>14300</v>
      </c>
      <c r="O346" s="16" t="s">
        <v>966</v>
      </c>
      <c r="P346" s="57"/>
      <c r="Q346" s="16" t="s">
        <v>1201</v>
      </c>
      <c r="S346" s="57" t="s">
        <v>478</v>
      </c>
      <c r="T346" s="5" t="s">
        <v>2082</v>
      </c>
      <c r="U346" s="57" t="s">
        <v>1723</v>
      </c>
      <c r="V346" s="5" t="s">
        <v>998</v>
      </c>
      <c r="W346" s="5" t="s">
        <v>2081</v>
      </c>
      <c r="Y346" s="57" t="s">
        <v>1724</v>
      </c>
      <c r="Z346" s="57" t="s">
        <v>477</v>
      </c>
      <c r="AC346" s="226">
        <v>733</v>
      </c>
      <c r="AD346" s="226">
        <v>3011</v>
      </c>
      <c r="AE346" s="226">
        <v>360660</v>
      </c>
      <c r="AF346" s="226">
        <v>1535439</v>
      </c>
      <c r="AG346" s="226">
        <v>3204</v>
      </c>
      <c r="AH346" s="265">
        <v>8635</v>
      </c>
      <c r="AI346" s="226">
        <v>20528</v>
      </c>
      <c r="AJ346" s="226">
        <v>181273</v>
      </c>
      <c r="AK346" s="265">
        <v>477425</v>
      </c>
      <c r="AL346" s="226">
        <v>954666</v>
      </c>
      <c r="AN346" s="225">
        <v>0.24344071736964465</v>
      </c>
      <c r="AO346" s="225">
        <v>0.0020323850718127878</v>
      </c>
      <c r="AP346" s="225">
        <v>0.0019610026839229694</v>
      </c>
      <c r="AQ346" s="225">
        <v>0.15607950116913483</v>
      </c>
      <c r="AR346" s="223">
        <v>0.4206449727201871</v>
      </c>
      <c r="AS346" s="225">
        <v>0.017674998482951128</v>
      </c>
      <c r="AT346" s="223">
        <v>0.01808661046237629</v>
      </c>
      <c r="AU346" s="225">
        <v>0.021502808312016976</v>
      </c>
    </row>
    <row r="347" spans="1:47" ht="12.75" customHeight="1">
      <c r="A347" s="176"/>
      <c r="B347" s="17" t="s">
        <v>708</v>
      </c>
      <c r="C347" s="18">
        <v>3110436</v>
      </c>
      <c r="D347" s="17" t="s">
        <v>967</v>
      </c>
      <c r="E347" s="67" t="s">
        <v>950</v>
      </c>
      <c r="F347" s="57">
        <v>1</v>
      </c>
      <c r="G347" s="5" t="s">
        <v>1471</v>
      </c>
      <c r="H347" s="35">
        <v>4</v>
      </c>
      <c r="I347" s="5" t="s">
        <v>1213</v>
      </c>
      <c r="J347" s="5" t="s">
        <v>966</v>
      </c>
      <c r="K347" s="35" t="s">
        <v>1925</v>
      </c>
      <c r="L347" s="24">
        <v>184.3</v>
      </c>
      <c r="M347" s="72">
        <v>2.3</v>
      </c>
      <c r="N347" s="15">
        <v>3600</v>
      </c>
      <c r="O347" s="16" t="s">
        <v>966</v>
      </c>
      <c r="P347" s="57"/>
      <c r="Q347" s="22" t="s">
        <v>1201</v>
      </c>
      <c r="S347" s="57" t="s">
        <v>575</v>
      </c>
      <c r="T347" s="5" t="s">
        <v>2082</v>
      </c>
      <c r="U347" s="57" t="s">
        <v>1723</v>
      </c>
      <c r="V347" s="5" t="s">
        <v>998</v>
      </c>
      <c r="W347" s="5" t="s">
        <v>2081</v>
      </c>
      <c r="Y347" s="57" t="s">
        <v>1724</v>
      </c>
      <c r="Z347" s="57" t="s">
        <v>477</v>
      </c>
      <c r="AC347" s="226">
        <v>135</v>
      </c>
      <c r="AD347" s="226">
        <v>972</v>
      </c>
      <c r="AE347" s="226">
        <v>360660</v>
      </c>
      <c r="AF347" s="226">
        <v>1535439</v>
      </c>
      <c r="AG347" s="226">
        <v>299</v>
      </c>
      <c r="AH347" s="265">
        <v>1018</v>
      </c>
      <c r="AI347" s="226">
        <v>4334</v>
      </c>
      <c r="AJ347" s="226">
        <v>181273</v>
      </c>
      <c r="AK347" s="265">
        <v>477426</v>
      </c>
      <c r="AL347" s="226">
        <v>954666</v>
      </c>
      <c r="AN347" s="225">
        <v>0.1388888888888889</v>
      </c>
      <c r="AO347" s="225">
        <v>0.0003743137581101314</v>
      </c>
      <c r="AP347" s="225">
        <v>0.0006330437093235225</v>
      </c>
      <c r="AQ347" s="225">
        <v>0.0689893862482695</v>
      </c>
      <c r="AR347" s="223">
        <v>0.2348869404706968</v>
      </c>
      <c r="AS347" s="225">
        <v>0.0016494458634214693</v>
      </c>
      <c r="AT347" s="223">
        <v>0.0021322676184372027</v>
      </c>
      <c r="AU347" s="225">
        <v>0.0045398076395304745</v>
      </c>
    </row>
    <row r="348" spans="1:47" ht="12.75" customHeight="1">
      <c r="A348" s="176"/>
      <c r="B348" s="17" t="s">
        <v>708</v>
      </c>
      <c r="C348" s="18">
        <v>3110436</v>
      </c>
      <c r="D348" s="17" t="s">
        <v>968</v>
      </c>
      <c r="E348" s="67" t="s">
        <v>950</v>
      </c>
      <c r="F348" s="57">
        <v>1</v>
      </c>
      <c r="G348" s="5" t="s">
        <v>1471</v>
      </c>
      <c r="H348" s="35">
        <v>4</v>
      </c>
      <c r="I348" s="5" t="s">
        <v>1213</v>
      </c>
      <c r="J348" s="5" t="s">
        <v>966</v>
      </c>
      <c r="K348" s="35" t="s">
        <v>1925</v>
      </c>
      <c r="L348" s="24">
        <v>165.5</v>
      </c>
      <c r="M348" s="72">
        <v>2.5</v>
      </c>
      <c r="N348" s="15">
        <v>4000</v>
      </c>
      <c r="O348" s="16" t="s">
        <v>966</v>
      </c>
      <c r="P348" s="57"/>
      <c r="Q348" s="22" t="s">
        <v>1201</v>
      </c>
      <c r="S348" s="57" t="s">
        <v>575</v>
      </c>
      <c r="T348" s="5" t="s">
        <v>2082</v>
      </c>
      <c r="U348" s="57" t="s">
        <v>1723</v>
      </c>
      <c r="V348" s="5" t="s">
        <v>998</v>
      </c>
      <c r="W348" s="5" t="s">
        <v>2081</v>
      </c>
      <c r="Y348" s="57" t="s">
        <v>1724</v>
      </c>
      <c r="Z348" s="57" t="s">
        <v>477</v>
      </c>
      <c r="AC348" s="226">
        <v>140</v>
      </c>
      <c r="AD348" s="226">
        <v>2903</v>
      </c>
      <c r="AE348" s="226">
        <v>360660</v>
      </c>
      <c r="AF348" s="226">
        <v>1535439</v>
      </c>
      <c r="AG348" s="226">
        <v>94</v>
      </c>
      <c r="AH348" s="265">
        <v>344</v>
      </c>
      <c r="AI348" s="226">
        <v>1970</v>
      </c>
      <c r="AJ348" s="226">
        <v>181273</v>
      </c>
      <c r="AK348" s="265">
        <v>477427</v>
      </c>
      <c r="AL348" s="226">
        <v>954666</v>
      </c>
      <c r="AN348" s="225">
        <v>0.04822597313124354</v>
      </c>
      <c r="AO348" s="225">
        <v>0.00038817723063272886</v>
      </c>
      <c r="AP348" s="225">
        <v>0.0018906644939981334</v>
      </c>
      <c r="AQ348" s="225">
        <v>0.047715736040609136</v>
      </c>
      <c r="AR348" s="223">
        <v>0.1746192893401015</v>
      </c>
      <c r="AS348" s="225">
        <v>0.0005185548868281543</v>
      </c>
      <c r="AT348" s="223">
        <v>0.0007205290023396247</v>
      </c>
      <c r="AU348" s="225">
        <v>0.0020635489270593066</v>
      </c>
    </row>
    <row r="349" spans="1:47" ht="12.75" customHeight="1">
      <c r="A349" s="176"/>
      <c r="B349" s="17" t="s">
        <v>708</v>
      </c>
      <c r="C349" s="18"/>
      <c r="D349" s="17" t="s">
        <v>969</v>
      </c>
      <c r="F349" s="57">
        <v>1</v>
      </c>
      <c r="G349" s="5" t="s">
        <v>1471</v>
      </c>
      <c r="H349" s="35">
        <v>4</v>
      </c>
      <c r="I349" s="57" t="s">
        <v>1213</v>
      </c>
      <c r="J349" s="5" t="s">
        <v>970</v>
      </c>
      <c r="K349" s="5" t="s">
        <v>1250</v>
      </c>
      <c r="L349" s="24">
        <v>175</v>
      </c>
      <c r="M349" s="72">
        <v>5</v>
      </c>
      <c r="N349" s="15">
        <v>38500</v>
      </c>
      <c r="O349" s="56" t="s">
        <v>2085</v>
      </c>
      <c r="P349" s="57" t="s">
        <v>576</v>
      </c>
      <c r="Q349" s="22" t="s">
        <v>1201</v>
      </c>
      <c r="S349" s="5" t="s">
        <v>2087</v>
      </c>
      <c r="T349" s="5" t="s">
        <v>2088</v>
      </c>
      <c r="U349" s="57" t="s">
        <v>2086</v>
      </c>
      <c r="V349" s="5" t="s">
        <v>998</v>
      </c>
      <c r="Y349" s="57" t="s">
        <v>1609</v>
      </c>
      <c r="AA349" s="5">
        <v>3.1</v>
      </c>
      <c r="AN349" s="225"/>
      <c r="AO349" s="225"/>
      <c r="AP349" s="225"/>
      <c r="AQ349" s="225"/>
      <c r="AS349" s="225"/>
      <c r="AU349" s="225"/>
    </row>
    <row r="350" spans="3:47" ht="12.75" customHeight="1">
      <c r="C350" s="18"/>
      <c r="D350" s="17"/>
      <c r="AN350" s="225"/>
      <c r="AO350" s="225"/>
      <c r="AP350" s="225"/>
      <c r="AQ350" s="225"/>
      <c r="AS350" s="225"/>
      <c r="AU350" s="225"/>
    </row>
    <row r="351" spans="1:51" s="92" customFormat="1" ht="12.75">
      <c r="A351" s="160"/>
      <c r="B351" s="34" t="s">
        <v>709</v>
      </c>
      <c r="C351" s="18">
        <v>3053793</v>
      </c>
      <c r="D351" s="34" t="s">
        <v>972</v>
      </c>
      <c r="E351" s="67" t="s">
        <v>950</v>
      </c>
      <c r="F351" s="35">
        <v>1</v>
      </c>
      <c r="G351" s="35" t="s">
        <v>1259</v>
      </c>
      <c r="H351" s="35">
        <v>2</v>
      </c>
      <c r="I351" s="35" t="s">
        <v>1204</v>
      </c>
      <c r="J351" s="35" t="s">
        <v>974</v>
      </c>
      <c r="K351" s="35" t="s">
        <v>1925</v>
      </c>
      <c r="L351" s="85">
        <v>1300</v>
      </c>
      <c r="M351" s="35">
        <v>11</v>
      </c>
      <c r="N351" s="36">
        <v>10000</v>
      </c>
      <c r="O351" s="62" t="s">
        <v>974</v>
      </c>
      <c r="P351" s="59" t="s">
        <v>832</v>
      </c>
      <c r="Q351" s="62" t="s">
        <v>1201</v>
      </c>
      <c r="R351" s="35"/>
      <c r="S351" s="35" t="s">
        <v>834</v>
      </c>
      <c r="T351" s="35" t="s">
        <v>974</v>
      </c>
      <c r="U351" s="35" t="s">
        <v>1197</v>
      </c>
      <c r="V351" s="35" t="s">
        <v>1313</v>
      </c>
      <c r="W351" s="35">
        <v>2015</v>
      </c>
      <c r="X351" s="84">
        <v>0.15</v>
      </c>
      <c r="Y351" s="35" t="s">
        <v>2109</v>
      </c>
      <c r="Z351" s="35" t="s">
        <v>2109</v>
      </c>
      <c r="AA351" s="59" t="s">
        <v>2077</v>
      </c>
      <c r="AB351" s="59"/>
      <c r="AC351" s="280">
        <v>6167</v>
      </c>
      <c r="AD351" s="280">
        <v>44759</v>
      </c>
      <c r="AE351" s="280">
        <v>304185</v>
      </c>
      <c r="AF351" s="280">
        <v>1246798</v>
      </c>
      <c r="AG351" s="280">
        <v>4094</v>
      </c>
      <c r="AH351" s="284">
        <v>10609</v>
      </c>
      <c r="AI351" s="280">
        <v>16761</v>
      </c>
      <c r="AJ351" s="280">
        <v>186726</v>
      </c>
      <c r="AK351" s="284">
        <v>412902</v>
      </c>
      <c r="AL351" s="280">
        <v>1045259</v>
      </c>
      <c r="AN351" s="225">
        <v>0.1377823454500771</v>
      </c>
      <c r="AO351" s="225">
        <v>0.020273846507881717</v>
      </c>
      <c r="AP351" s="225">
        <v>0.03589915928642812</v>
      </c>
      <c r="AQ351" s="225">
        <v>0.24425750253564824</v>
      </c>
      <c r="AR351" s="225">
        <v>0.6329574607720303</v>
      </c>
      <c r="AS351" s="225">
        <v>0.021925173784047215</v>
      </c>
      <c r="AT351" s="225">
        <v>0.02569374815331483</v>
      </c>
      <c r="AU351" s="225">
        <v>0.016035260160400435</v>
      </c>
      <c r="AV351" s="236"/>
      <c r="AW351" s="225"/>
      <c r="AX351" s="236"/>
      <c r="AY351" s="225"/>
    </row>
    <row r="352" spans="1:51" s="92" customFormat="1" ht="12.75">
      <c r="A352" s="160"/>
      <c r="B352" s="34" t="s">
        <v>709</v>
      </c>
      <c r="C352" s="18">
        <v>3053793</v>
      </c>
      <c r="D352" s="34" t="s">
        <v>975</v>
      </c>
      <c r="E352" s="67" t="s">
        <v>1441</v>
      </c>
      <c r="F352" s="35">
        <v>1</v>
      </c>
      <c r="G352" s="35" t="s">
        <v>1259</v>
      </c>
      <c r="H352" s="51">
        <v>3</v>
      </c>
      <c r="I352" s="35" t="s">
        <v>1204</v>
      </c>
      <c r="J352" s="35" t="s">
        <v>974</v>
      </c>
      <c r="K352" s="35" t="s">
        <v>1236</v>
      </c>
      <c r="L352" s="85">
        <v>97.1</v>
      </c>
      <c r="M352" s="35">
        <v>21</v>
      </c>
      <c r="N352" s="36"/>
      <c r="O352" s="62" t="s">
        <v>974</v>
      </c>
      <c r="P352" s="59"/>
      <c r="Q352" s="62" t="s">
        <v>1201</v>
      </c>
      <c r="R352" s="62" t="s">
        <v>250</v>
      </c>
      <c r="S352" s="35" t="s">
        <v>1860</v>
      </c>
      <c r="T352" s="35" t="s">
        <v>974</v>
      </c>
      <c r="U352" s="35" t="s">
        <v>833</v>
      </c>
      <c r="V352" s="35" t="s">
        <v>1318</v>
      </c>
      <c r="W352" s="35">
        <v>2014</v>
      </c>
      <c r="X352" s="35"/>
      <c r="Y352" s="35"/>
      <c r="Z352" s="35"/>
      <c r="AA352" s="35"/>
      <c r="AB352" s="35"/>
      <c r="AC352" s="280">
        <v>15893</v>
      </c>
      <c r="AD352" s="280">
        <v>77590</v>
      </c>
      <c r="AE352" s="280">
        <v>304185</v>
      </c>
      <c r="AF352" s="280">
        <v>1246798</v>
      </c>
      <c r="AG352" s="280">
        <v>8921</v>
      </c>
      <c r="AH352" s="284">
        <v>16303</v>
      </c>
      <c r="AI352" s="280">
        <v>40002</v>
      </c>
      <c r="AJ352" s="280">
        <v>186726</v>
      </c>
      <c r="AK352" s="284">
        <v>412903</v>
      </c>
      <c r="AL352" s="280">
        <v>1045259</v>
      </c>
      <c r="AN352" s="225">
        <v>0.20483309704858874</v>
      </c>
      <c r="AO352" s="225">
        <v>0.05224780972105791</v>
      </c>
      <c r="AP352" s="225">
        <v>0.06223141198494062</v>
      </c>
      <c r="AQ352" s="225">
        <v>0.22301384930753462</v>
      </c>
      <c r="AR352" s="225">
        <v>0.40755462226888656</v>
      </c>
      <c r="AS352" s="225">
        <v>0.0477758855221019</v>
      </c>
      <c r="AT352" s="225">
        <v>0.039483849717730314</v>
      </c>
      <c r="AU352" s="225">
        <v>0.038269940751526656</v>
      </c>
      <c r="AV352" s="236"/>
      <c r="AW352" s="225"/>
      <c r="AX352" s="236"/>
      <c r="AY352" s="225"/>
    </row>
    <row r="353" spans="1:51" s="92" customFormat="1" ht="12.75" customHeight="1">
      <c r="A353" s="160"/>
      <c r="B353" s="34" t="s">
        <v>709</v>
      </c>
      <c r="C353" s="18"/>
      <c r="D353" s="92" t="s">
        <v>1861</v>
      </c>
      <c r="E353" s="92" t="s">
        <v>1300</v>
      </c>
      <c r="F353" s="35">
        <v>1</v>
      </c>
      <c r="G353" s="35" t="s">
        <v>1259</v>
      </c>
      <c r="H353" s="51">
        <v>5</v>
      </c>
      <c r="I353" s="35" t="s">
        <v>1205</v>
      </c>
      <c r="J353" s="35" t="s">
        <v>974</v>
      </c>
      <c r="K353" s="35" t="s">
        <v>1925</v>
      </c>
      <c r="L353" s="85" t="s">
        <v>2077</v>
      </c>
      <c r="M353" s="35" t="s">
        <v>2077</v>
      </c>
      <c r="N353" s="36" t="s">
        <v>2077</v>
      </c>
      <c r="O353" s="62" t="s">
        <v>974</v>
      </c>
      <c r="P353" s="59" t="s">
        <v>1862</v>
      </c>
      <c r="Q353" s="62" t="s">
        <v>1201</v>
      </c>
      <c r="R353" s="35"/>
      <c r="S353" s="35"/>
      <c r="T353" s="35"/>
      <c r="U353" s="35" t="s">
        <v>1197</v>
      </c>
      <c r="V353" s="35" t="s">
        <v>998</v>
      </c>
      <c r="W353" s="35"/>
      <c r="X353" s="35"/>
      <c r="Y353" s="35"/>
      <c r="Z353" s="35"/>
      <c r="AA353" s="35"/>
      <c r="AB353" s="35"/>
      <c r="AC353" s="280"/>
      <c r="AD353" s="280"/>
      <c r="AE353" s="280"/>
      <c r="AF353" s="280"/>
      <c r="AG353" s="280"/>
      <c r="AH353" s="284"/>
      <c r="AI353" s="280"/>
      <c r="AJ353" s="280"/>
      <c r="AK353" s="284"/>
      <c r="AL353" s="280"/>
      <c r="AN353" s="225"/>
      <c r="AO353" s="225"/>
      <c r="AP353" s="225"/>
      <c r="AQ353" s="225"/>
      <c r="AR353" s="225"/>
      <c r="AS353" s="225"/>
      <c r="AT353" s="225"/>
      <c r="AU353" s="225"/>
      <c r="AV353" s="236"/>
      <c r="AW353" s="225"/>
      <c r="AX353" s="236"/>
      <c r="AY353" s="225"/>
    </row>
    <row r="354" spans="1:51" s="92" customFormat="1" ht="12.75" customHeight="1">
      <c r="A354" s="160"/>
      <c r="B354" s="34" t="s">
        <v>709</v>
      </c>
      <c r="C354" s="18"/>
      <c r="D354" s="92" t="s">
        <v>1863</v>
      </c>
      <c r="E354" s="92" t="s">
        <v>1300</v>
      </c>
      <c r="F354" s="35">
        <v>1</v>
      </c>
      <c r="G354" s="35" t="s">
        <v>1259</v>
      </c>
      <c r="H354" s="51">
        <v>5</v>
      </c>
      <c r="I354" s="35" t="s">
        <v>1205</v>
      </c>
      <c r="J354" s="35" t="s">
        <v>974</v>
      </c>
      <c r="K354" s="35" t="s">
        <v>1925</v>
      </c>
      <c r="L354" s="85" t="s">
        <v>2077</v>
      </c>
      <c r="M354" s="35" t="s">
        <v>2077</v>
      </c>
      <c r="N354" s="36" t="s">
        <v>2077</v>
      </c>
      <c r="O354" s="62" t="s">
        <v>974</v>
      </c>
      <c r="P354" s="59" t="s">
        <v>1862</v>
      </c>
      <c r="Q354" s="62" t="s">
        <v>1201</v>
      </c>
      <c r="R354" s="35"/>
      <c r="S354" s="35"/>
      <c r="T354" s="35"/>
      <c r="U354" s="35" t="s">
        <v>1197</v>
      </c>
      <c r="V354" s="35" t="s">
        <v>998</v>
      </c>
      <c r="W354" s="35"/>
      <c r="X354" s="35"/>
      <c r="Y354" s="35"/>
      <c r="Z354" s="35"/>
      <c r="AA354" s="35"/>
      <c r="AB354" s="35"/>
      <c r="AC354" s="280"/>
      <c r="AD354" s="280"/>
      <c r="AE354" s="280"/>
      <c r="AF354" s="280"/>
      <c r="AG354" s="280"/>
      <c r="AH354" s="284"/>
      <c r="AI354" s="280"/>
      <c r="AJ354" s="280"/>
      <c r="AK354" s="284"/>
      <c r="AL354" s="280"/>
      <c r="AN354" s="225"/>
      <c r="AO354" s="225"/>
      <c r="AP354" s="225"/>
      <c r="AQ354" s="225"/>
      <c r="AR354" s="225"/>
      <c r="AS354" s="225"/>
      <c r="AT354" s="225"/>
      <c r="AU354" s="225"/>
      <c r="AV354" s="236"/>
      <c r="AW354" s="225"/>
      <c r="AX354" s="236"/>
      <c r="AY354" s="225"/>
    </row>
    <row r="355" spans="1:51" s="92" customFormat="1" ht="12.75" customHeight="1">
      <c r="A355" s="160"/>
      <c r="B355" s="34" t="s">
        <v>709</v>
      </c>
      <c r="C355" s="18"/>
      <c r="D355" s="92" t="s">
        <v>1864</v>
      </c>
      <c r="E355" s="92" t="s">
        <v>1300</v>
      </c>
      <c r="F355" s="35">
        <v>1</v>
      </c>
      <c r="G355" s="35" t="s">
        <v>1259</v>
      </c>
      <c r="H355" s="51">
        <v>5</v>
      </c>
      <c r="I355" s="35" t="s">
        <v>1205</v>
      </c>
      <c r="J355" s="35" t="s">
        <v>974</v>
      </c>
      <c r="K355" s="35" t="s">
        <v>1925</v>
      </c>
      <c r="L355" s="85" t="s">
        <v>2077</v>
      </c>
      <c r="M355" s="35" t="s">
        <v>2077</v>
      </c>
      <c r="N355" s="36" t="s">
        <v>2077</v>
      </c>
      <c r="O355" s="62" t="s">
        <v>974</v>
      </c>
      <c r="P355" s="59" t="s">
        <v>1862</v>
      </c>
      <c r="Q355" s="62" t="s">
        <v>1201</v>
      </c>
      <c r="R355" s="35"/>
      <c r="S355" s="35"/>
      <c r="T355" s="35"/>
      <c r="U355" s="35" t="s">
        <v>1197</v>
      </c>
      <c r="V355" s="35" t="s">
        <v>998</v>
      </c>
      <c r="W355" s="35"/>
      <c r="X355" s="35"/>
      <c r="Y355" s="35"/>
      <c r="Z355" s="35"/>
      <c r="AA355" s="35"/>
      <c r="AB355" s="35"/>
      <c r="AC355" s="280"/>
      <c r="AD355" s="280"/>
      <c r="AE355" s="280"/>
      <c r="AF355" s="280"/>
      <c r="AG355" s="280"/>
      <c r="AH355" s="284"/>
      <c r="AI355" s="280"/>
      <c r="AJ355" s="280"/>
      <c r="AK355" s="284"/>
      <c r="AL355" s="280"/>
      <c r="AN355" s="225"/>
      <c r="AO355" s="225"/>
      <c r="AP355" s="225"/>
      <c r="AQ355" s="225"/>
      <c r="AR355" s="225"/>
      <c r="AS355" s="225"/>
      <c r="AT355" s="225"/>
      <c r="AU355" s="225"/>
      <c r="AV355" s="236"/>
      <c r="AW355" s="225"/>
      <c r="AX355" s="236"/>
      <c r="AY355" s="225"/>
    </row>
    <row r="356" spans="1:51" s="92" customFormat="1" ht="12.75" customHeight="1">
      <c r="A356" s="160"/>
      <c r="B356" s="34" t="s">
        <v>709</v>
      </c>
      <c r="C356" s="18"/>
      <c r="D356" s="92" t="s">
        <v>1865</v>
      </c>
      <c r="E356" s="92" t="s">
        <v>1300</v>
      </c>
      <c r="F356" s="35">
        <v>1</v>
      </c>
      <c r="G356" s="35" t="s">
        <v>1259</v>
      </c>
      <c r="H356" s="51">
        <v>5</v>
      </c>
      <c r="I356" s="35" t="s">
        <v>1205</v>
      </c>
      <c r="J356" s="35" t="s">
        <v>974</v>
      </c>
      <c r="K356" s="35" t="s">
        <v>1925</v>
      </c>
      <c r="L356" s="85" t="s">
        <v>2077</v>
      </c>
      <c r="M356" s="35" t="s">
        <v>2077</v>
      </c>
      <c r="N356" s="36" t="s">
        <v>2077</v>
      </c>
      <c r="O356" s="62" t="s">
        <v>974</v>
      </c>
      <c r="P356" s="59" t="s">
        <v>1862</v>
      </c>
      <c r="Q356" s="62" t="s">
        <v>1201</v>
      </c>
      <c r="R356" s="35"/>
      <c r="S356" s="35"/>
      <c r="T356" s="35"/>
      <c r="U356" s="35" t="s">
        <v>1197</v>
      </c>
      <c r="V356" s="35" t="s">
        <v>998</v>
      </c>
      <c r="W356" s="35"/>
      <c r="X356" s="35"/>
      <c r="Y356" s="35"/>
      <c r="Z356" s="35"/>
      <c r="AA356" s="35"/>
      <c r="AB356" s="35"/>
      <c r="AC356" s="280"/>
      <c r="AD356" s="280"/>
      <c r="AE356" s="280"/>
      <c r="AF356" s="280"/>
      <c r="AG356" s="280"/>
      <c r="AH356" s="284"/>
      <c r="AI356" s="280"/>
      <c r="AJ356" s="280"/>
      <c r="AK356" s="284"/>
      <c r="AL356" s="280"/>
      <c r="AN356" s="225"/>
      <c r="AO356" s="225"/>
      <c r="AP356" s="225"/>
      <c r="AQ356" s="225"/>
      <c r="AR356" s="225"/>
      <c r="AS356" s="225"/>
      <c r="AT356" s="225"/>
      <c r="AU356" s="225"/>
      <c r="AV356" s="236"/>
      <c r="AW356" s="225"/>
      <c r="AX356" s="236"/>
      <c r="AY356" s="225"/>
    </row>
    <row r="357" spans="1:51" s="92" customFormat="1" ht="12.75" customHeight="1">
      <c r="A357" s="160"/>
      <c r="B357" s="34" t="s">
        <v>709</v>
      </c>
      <c r="C357" s="18"/>
      <c r="D357" s="92" t="s">
        <v>1866</v>
      </c>
      <c r="E357" s="92" t="s">
        <v>1300</v>
      </c>
      <c r="F357" s="35">
        <v>1</v>
      </c>
      <c r="G357" s="35" t="s">
        <v>1259</v>
      </c>
      <c r="H357" s="51">
        <v>5</v>
      </c>
      <c r="I357" s="35" t="s">
        <v>1205</v>
      </c>
      <c r="J357" s="35" t="s">
        <v>974</v>
      </c>
      <c r="K357" s="35" t="s">
        <v>1925</v>
      </c>
      <c r="L357" s="85" t="s">
        <v>2077</v>
      </c>
      <c r="M357" s="35" t="s">
        <v>2077</v>
      </c>
      <c r="N357" s="36" t="s">
        <v>2077</v>
      </c>
      <c r="O357" s="62" t="s">
        <v>974</v>
      </c>
      <c r="P357" s="59" t="s">
        <v>1862</v>
      </c>
      <c r="Q357" s="62" t="s">
        <v>1201</v>
      </c>
      <c r="R357" s="35"/>
      <c r="S357" s="35"/>
      <c r="T357" s="35"/>
      <c r="U357" s="35" t="s">
        <v>1197</v>
      </c>
      <c r="V357" s="35" t="s">
        <v>998</v>
      </c>
      <c r="W357" s="35"/>
      <c r="X357" s="35"/>
      <c r="Y357" s="35"/>
      <c r="Z357" s="35"/>
      <c r="AA357" s="35"/>
      <c r="AB357" s="35"/>
      <c r="AC357" s="280"/>
      <c r="AD357" s="280"/>
      <c r="AE357" s="280"/>
      <c r="AF357" s="280"/>
      <c r="AG357" s="280"/>
      <c r="AH357" s="284"/>
      <c r="AI357" s="280"/>
      <c r="AJ357" s="280"/>
      <c r="AK357" s="284"/>
      <c r="AL357" s="280"/>
      <c r="AN357" s="225"/>
      <c r="AO357" s="225"/>
      <c r="AP357" s="225"/>
      <c r="AQ357" s="225"/>
      <c r="AR357" s="225"/>
      <c r="AS357" s="225"/>
      <c r="AT357" s="225"/>
      <c r="AU357" s="225"/>
      <c r="AV357" s="236"/>
      <c r="AW357" s="225"/>
      <c r="AX357" s="236"/>
      <c r="AY357" s="225"/>
    </row>
    <row r="358" spans="1:51" s="92" customFormat="1" ht="12.75" customHeight="1">
      <c r="A358" s="160"/>
      <c r="B358" s="34" t="s">
        <v>709</v>
      </c>
      <c r="C358" s="18"/>
      <c r="D358" s="92" t="s">
        <v>1867</v>
      </c>
      <c r="E358" s="92" t="s">
        <v>1300</v>
      </c>
      <c r="F358" s="35">
        <v>1</v>
      </c>
      <c r="G358" s="35" t="s">
        <v>1259</v>
      </c>
      <c r="H358" s="51">
        <v>5</v>
      </c>
      <c r="I358" s="35" t="s">
        <v>1205</v>
      </c>
      <c r="J358" s="35" t="s">
        <v>974</v>
      </c>
      <c r="K358" s="35" t="s">
        <v>1925</v>
      </c>
      <c r="L358" s="85" t="s">
        <v>2077</v>
      </c>
      <c r="M358" s="35" t="s">
        <v>2077</v>
      </c>
      <c r="N358" s="36" t="s">
        <v>2077</v>
      </c>
      <c r="O358" s="62" t="s">
        <v>974</v>
      </c>
      <c r="P358" s="59" t="s">
        <v>1862</v>
      </c>
      <c r="Q358" s="62" t="s">
        <v>1201</v>
      </c>
      <c r="R358" s="35"/>
      <c r="S358" s="35"/>
      <c r="T358" s="35"/>
      <c r="U358" s="35" t="s">
        <v>1197</v>
      </c>
      <c r="V358" s="35" t="s">
        <v>998</v>
      </c>
      <c r="W358" s="35"/>
      <c r="X358" s="35"/>
      <c r="Y358" s="35"/>
      <c r="Z358" s="35"/>
      <c r="AA358" s="35"/>
      <c r="AB358" s="35"/>
      <c r="AC358" s="280"/>
      <c r="AD358" s="280"/>
      <c r="AE358" s="280"/>
      <c r="AF358" s="280"/>
      <c r="AG358" s="280"/>
      <c r="AH358" s="284"/>
      <c r="AI358" s="280"/>
      <c r="AJ358" s="280"/>
      <c r="AK358" s="284"/>
      <c r="AL358" s="280"/>
      <c r="AN358" s="225"/>
      <c r="AO358" s="225"/>
      <c r="AP358" s="225"/>
      <c r="AQ358" s="225"/>
      <c r="AR358" s="225"/>
      <c r="AS358" s="225"/>
      <c r="AT358" s="225"/>
      <c r="AU358" s="225"/>
      <c r="AV358" s="236"/>
      <c r="AW358" s="225"/>
      <c r="AX358" s="236"/>
      <c r="AY358" s="225"/>
    </row>
    <row r="359" spans="1:51" s="92" customFormat="1" ht="12.75" customHeight="1">
      <c r="A359" s="160"/>
      <c r="B359" s="34" t="s">
        <v>709</v>
      </c>
      <c r="C359" s="18"/>
      <c r="D359" s="92" t="s">
        <v>1868</v>
      </c>
      <c r="E359" s="92" t="s">
        <v>1300</v>
      </c>
      <c r="F359" s="35">
        <v>1</v>
      </c>
      <c r="G359" s="35" t="s">
        <v>1259</v>
      </c>
      <c r="H359" s="51">
        <v>5</v>
      </c>
      <c r="I359" s="35" t="s">
        <v>1205</v>
      </c>
      <c r="J359" s="35" t="s">
        <v>974</v>
      </c>
      <c r="K359" s="35" t="s">
        <v>1925</v>
      </c>
      <c r="L359" s="85" t="s">
        <v>2077</v>
      </c>
      <c r="M359" s="35" t="s">
        <v>2077</v>
      </c>
      <c r="N359" s="36" t="s">
        <v>2077</v>
      </c>
      <c r="O359" s="62" t="s">
        <v>974</v>
      </c>
      <c r="P359" s="59" t="s">
        <v>1862</v>
      </c>
      <c r="Q359" s="62" t="s">
        <v>1201</v>
      </c>
      <c r="R359" s="35"/>
      <c r="S359" s="35"/>
      <c r="T359" s="35"/>
      <c r="U359" s="35" t="s">
        <v>1197</v>
      </c>
      <c r="V359" s="35" t="s">
        <v>998</v>
      </c>
      <c r="W359" s="35"/>
      <c r="X359" s="35"/>
      <c r="Y359" s="35"/>
      <c r="Z359" s="35"/>
      <c r="AA359" s="35"/>
      <c r="AB359" s="35"/>
      <c r="AC359" s="280"/>
      <c r="AD359" s="280"/>
      <c r="AE359" s="226"/>
      <c r="AF359" s="280"/>
      <c r="AG359" s="280"/>
      <c r="AH359" s="284"/>
      <c r="AI359" s="280"/>
      <c r="AJ359" s="280"/>
      <c r="AK359" s="284"/>
      <c r="AL359" s="280"/>
      <c r="AN359" s="225"/>
      <c r="AO359" s="225"/>
      <c r="AP359" s="225"/>
      <c r="AQ359" s="225"/>
      <c r="AR359" s="225"/>
      <c r="AS359" s="225"/>
      <c r="AT359" s="225"/>
      <c r="AU359" s="225"/>
      <c r="AV359" s="236"/>
      <c r="AW359" s="225"/>
      <c r="AX359" s="236"/>
      <c r="AY359" s="225"/>
    </row>
    <row r="360" spans="1:51" s="92" customFormat="1" ht="12.75" customHeight="1">
      <c r="A360" s="160"/>
      <c r="B360" s="34" t="s">
        <v>709</v>
      </c>
      <c r="C360" s="18"/>
      <c r="D360" s="92" t="s">
        <v>1869</v>
      </c>
      <c r="E360" s="92" t="s">
        <v>1300</v>
      </c>
      <c r="F360" s="35">
        <v>1</v>
      </c>
      <c r="G360" s="35" t="s">
        <v>1259</v>
      </c>
      <c r="H360" s="51">
        <v>5</v>
      </c>
      <c r="I360" s="35" t="s">
        <v>1205</v>
      </c>
      <c r="J360" s="35" t="s">
        <v>974</v>
      </c>
      <c r="K360" s="35" t="s">
        <v>1925</v>
      </c>
      <c r="L360" s="85" t="s">
        <v>2077</v>
      </c>
      <c r="M360" s="35" t="s">
        <v>2077</v>
      </c>
      <c r="N360" s="36" t="s">
        <v>2077</v>
      </c>
      <c r="O360" s="62" t="s">
        <v>974</v>
      </c>
      <c r="P360" s="59" t="s">
        <v>1862</v>
      </c>
      <c r="Q360" s="62" t="s">
        <v>1201</v>
      </c>
      <c r="R360" s="35"/>
      <c r="S360" s="35"/>
      <c r="T360" s="35"/>
      <c r="U360" s="35" t="s">
        <v>1197</v>
      </c>
      <c r="V360" s="35" t="s">
        <v>998</v>
      </c>
      <c r="W360" s="35"/>
      <c r="X360" s="35"/>
      <c r="Y360" s="35"/>
      <c r="Z360" s="35"/>
      <c r="AA360" s="35"/>
      <c r="AB360" s="35"/>
      <c r="AC360" s="280"/>
      <c r="AD360" s="280"/>
      <c r="AE360" s="226"/>
      <c r="AF360" s="280"/>
      <c r="AG360" s="280"/>
      <c r="AH360" s="284"/>
      <c r="AI360" s="280"/>
      <c r="AJ360" s="280"/>
      <c r="AK360" s="284"/>
      <c r="AL360" s="280"/>
      <c r="AN360" s="225"/>
      <c r="AO360" s="225"/>
      <c r="AP360" s="225"/>
      <c r="AQ360" s="225"/>
      <c r="AR360" s="225"/>
      <c r="AS360" s="225"/>
      <c r="AT360" s="225"/>
      <c r="AU360" s="225"/>
      <c r="AV360" s="236"/>
      <c r="AW360" s="225"/>
      <c r="AX360" s="236"/>
      <c r="AY360" s="225"/>
    </row>
    <row r="361" spans="1:51" s="92" customFormat="1" ht="12.75" customHeight="1">
      <c r="A361" s="160"/>
      <c r="B361" s="34" t="s">
        <v>709</v>
      </c>
      <c r="C361" s="18"/>
      <c r="D361" s="92" t="s">
        <v>1870</v>
      </c>
      <c r="E361" s="92" t="s">
        <v>1300</v>
      </c>
      <c r="F361" s="35">
        <v>1</v>
      </c>
      <c r="G361" s="35" t="s">
        <v>1259</v>
      </c>
      <c r="H361" s="51">
        <v>5</v>
      </c>
      <c r="I361" s="35" t="s">
        <v>1205</v>
      </c>
      <c r="J361" s="35" t="s">
        <v>974</v>
      </c>
      <c r="K361" s="35" t="s">
        <v>1925</v>
      </c>
      <c r="L361" s="85" t="s">
        <v>2077</v>
      </c>
      <c r="M361" s="35" t="s">
        <v>2077</v>
      </c>
      <c r="N361" s="36" t="s">
        <v>2077</v>
      </c>
      <c r="O361" s="62" t="s">
        <v>974</v>
      </c>
      <c r="P361" s="59" t="s">
        <v>1862</v>
      </c>
      <c r="Q361" s="62" t="s">
        <v>1201</v>
      </c>
      <c r="R361" s="35"/>
      <c r="S361" s="35"/>
      <c r="T361" s="35"/>
      <c r="U361" s="35" t="s">
        <v>1197</v>
      </c>
      <c r="V361" s="35" t="s">
        <v>998</v>
      </c>
      <c r="W361" s="35"/>
      <c r="X361" s="35"/>
      <c r="Y361" s="35"/>
      <c r="Z361" s="35"/>
      <c r="AA361" s="35"/>
      <c r="AB361" s="35"/>
      <c r="AC361" s="280"/>
      <c r="AD361" s="280"/>
      <c r="AE361" s="280"/>
      <c r="AF361" s="280"/>
      <c r="AG361" s="280"/>
      <c r="AH361" s="284"/>
      <c r="AI361" s="280"/>
      <c r="AJ361" s="280"/>
      <c r="AK361" s="284"/>
      <c r="AL361" s="280"/>
      <c r="AN361" s="225"/>
      <c r="AO361" s="225"/>
      <c r="AP361" s="225"/>
      <c r="AQ361" s="225"/>
      <c r="AR361" s="225"/>
      <c r="AS361" s="225"/>
      <c r="AT361" s="225"/>
      <c r="AU361" s="225"/>
      <c r="AV361" s="236"/>
      <c r="AW361" s="225"/>
      <c r="AX361" s="236"/>
      <c r="AY361" s="225"/>
    </row>
    <row r="362" spans="1:51" s="92" customFormat="1" ht="12.75" customHeight="1">
      <c r="A362" s="160"/>
      <c r="B362" s="34" t="s">
        <v>709</v>
      </c>
      <c r="C362" s="18"/>
      <c r="D362" s="92" t="s">
        <v>1871</v>
      </c>
      <c r="E362" s="92" t="s">
        <v>1300</v>
      </c>
      <c r="F362" s="35">
        <v>1</v>
      </c>
      <c r="G362" s="35" t="s">
        <v>1259</v>
      </c>
      <c r="H362" s="51">
        <v>5</v>
      </c>
      <c r="I362" s="35" t="s">
        <v>1205</v>
      </c>
      <c r="J362" s="35" t="s">
        <v>974</v>
      </c>
      <c r="K362" s="35" t="s">
        <v>1925</v>
      </c>
      <c r="L362" s="85" t="s">
        <v>2077</v>
      </c>
      <c r="M362" s="35" t="s">
        <v>2077</v>
      </c>
      <c r="N362" s="36" t="s">
        <v>2077</v>
      </c>
      <c r="O362" s="62" t="s">
        <v>974</v>
      </c>
      <c r="P362" s="59" t="s">
        <v>1862</v>
      </c>
      <c r="Q362" s="62" t="s">
        <v>1201</v>
      </c>
      <c r="R362" s="35"/>
      <c r="S362" s="35"/>
      <c r="T362" s="35"/>
      <c r="U362" s="35" t="s">
        <v>1197</v>
      </c>
      <c r="V362" s="35" t="s">
        <v>998</v>
      </c>
      <c r="W362" s="35"/>
      <c r="X362" s="35"/>
      <c r="Y362" s="35"/>
      <c r="Z362" s="35"/>
      <c r="AA362" s="35"/>
      <c r="AB362" s="35"/>
      <c r="AC362" s="280"/>
      <c r="AD362" s="280"/>
      <c r="AE362" s="280"/>
      <c r="AF362" s="280"/>
      <c r="AG362" s="280"/>
      <c r="AH362" s="284"/>
      <c r="AI362" s="280"/>
      <c r="AJ362" s="280"/>
      <c r="AK362" s="284"/>
      <c r="AL362" s="280"/>
      <c r="AN362" s="225"/>
      <c r="AO362" s="225"/>
      <c r="AP362" s="225"/>
      <c r="AQ362" s="225"/>
      <c r="AR362" s="225"/>
      <c r="AS362" s="225"/>
      <c r="AT362" s="225"/>
      <c r="AU362" s="225"/>
      <c r="AV362" s="236"/>
      <c r="AW362" s="225"/>
      <c r="AX362" s="236"/>
      <c r="AY362" s="225"/>
    </row>
    <row r="363" spans="1:51" s="92" customFormat="1" ht="12.75" customHeight="1">
      <c r="A363" s="160"/>
      <c r="B363" s="34" t="s">
        <v>709</v>
      </c>
      <c r="C363" s="18"/>
      <c r="D363" s="92" t="s">
        <v>1872</v>
      </c>
      <c r="E363" s="92" t="s">
        <v>1300</v>
      </c>
      <c r="F363" s="35">
        <v>1</v>
      </c>
      <c r="G363" s="35" t="s">
        <v>1259</v>
      </c>
      <c r="H363" s="51">
        <v>5</v>
      </c>
      <c r="I363" s="35" t="s">
        <v>1205</v>
      </c>
      <c r="J363" s="35" t="s">
        <v>974</v>
      </c>
      <c r="K363" s="35" t="s">
        <v>1925</v>
      </c>
      <c r="L363" s="85" t="s">
        <v>2077</v>
      </c>
      <c r="M363" s="35" t="s">
        <v>2077</v>
      </c>
      <c r="N363" s="36" t="s">
        <v>2077</v>
      </c>
      <c r="O363" s="62" t="s">
        <v>974</v>
      </c>
      <c r="P363" s="59" t="s">
        <v>1862</v>
      </c>
      <c r="Q363" s="62" t="s">
        <v>1201</v>
      </c>
      <c r="R363" s="35"/>
      <c r="S363" s="35"/>
      <c r="T363" s="35"/>
      <c r="U363" s="35" t="s">
        <v>1197</v>
      </c>
      <c r="V363" s="35" t="s">
        <v>998</v>
      </c>
      <c r="W363" s="35"/>
      <c r="X363" s="35"/>
      <c r="Y363" s="35"/>
      <c r="Z363" s="35"/>
      <c r="AA363" s="35"/>
      <c r="AB363" s="35"/>
      <c r="AC363" s="280"/>
      <c r="AD363" s="280"/>
      <c r="AE363" s="280"/>
      <c r="AF363" s="280"/>
      <c r="AG363" s="280"/>
      <c r="AH363" s="284"/>
      <c r="AI363" s="280"/>
      <c r="AJ363" s="280"/>
      <c r="AK363" s="284"/>
      <c r="AL363" s="280"/>
      <c r="AN363" s="225"/>
      <c r="AO363" s="225"/>
      <c r="AP363" s="225"/>
      <c r="AQ363" s="225"/>
      <c r="AR363" s="225"/>
      <c r="AS363" s="225"/>
      <c r="AT363" s="225"/>
      <c r="AU363" s="225"/>
      <c r="AV363" s="236"/>
      <c r="AW363" s="225"/>
      <c r="AX363" s="236"/>
      <c r="AY363" s="225"/>
    </row>
    <row r="364" spans="1:51" s="92" customFormat="1" ht="12.75" customHeight="1">
      <c r="A364" s="160"/>
      <c r="B364" s="34" t="s">
        <v>709</v>
      </c>
      <c r="C364" s="18"/>
      <c r="D364" s="92" t="s">
        <v>1873</v>
      </c>
      <c r="E364" s="92" t="s">
        <v>1300</v>
      </c>
      <c r="F364" s="35">
        <v>1</v>
      </c>
      <c r="G364" s="35" t="s">
        <v>1259</v>
      </c>
      <c r="H364" s="51">
        <v>5</v>
      </c>
      <c r="I364" s="35" t="s">
        <v>1205</v>
      </c>
      <c r="J364" s="35" t="s">
        <v>974</v>
      </c>
      <c r="K364" s="35" t="s">
        <v>1925</v>
      </c>
      <c r="L364" s="85" t="s">
        <v>2077</v>
      </c>
      <c r="M364" s="35" t="s">
        <v>2077</v>
      </c>
      <c r="N364" s="36" t="s">
        <v>2077</v>
      </c>
      <c r="O364" s="62" t="s">
        <v>974</v>
      </c>
      <c r="P364" s="59" t="s">
        <v>1862</v>
      </c>
      <c r="Q364" s="62" t="s">
        <v>1201</v>
      </c>
      <c r="R364" s="35"/>
      <c r="S364" s="35"/>
      <c r="T364" s="35"/>
      <c r="U364" s="35" t="s">
        <v>1197</v>
      </c>
      <c r="V364" s="35" t="s">
        <v>998</v>
      </c>
      <c r="W364" s="35"/>
      <c r="X364" s="35"/>
      <c r="Y364" s="35"/>
      <c r="Z364" s="35"/>
      <c r="AA364" s="35"/>
      <c r="AB364" s="35"/>
      <c r="AC364" s="280"/>
      <c r="AD364" s="280"/>
      <c r="AE364" s="280"/>
      <c r="AF364" s="280"/>
      <c r="AG364" s="280"/>
      <c r="AH364" s="284"/>
      <c r="AI364" s="280"/>
      <c r="AJ364" s="280"/>
      <c r="AK364" s="284"/>
      <c r="AL364" s="280"/>
      <c r="AN364" s="225"/>
      <c r="AO364" s="225"/>
      <c r="AP364" s="225"/>
      <c r="AQ364" s="225"/>
      <c r="AR364" s="225"/>
      <c r="AS364" s="225"/>
      <c r="AT364" s="225"/>
      <c r="AU364" s="225"/>
      <c r="AV364" s="236"/>
      <c r="AW364" s="225"/>
      <c r="AX364" s="236"/>
      <c r="AY364" s="225"/>
    </row>
    <row r="365" spans="1:51" s="92" customFormat="1" ht="12.75" customHeight="1">
      <c r="A365" s="160"/>
      <c r="B365" s="34" t="s">
        <v>709</v>
      </c>
      <c r="C365" s="18"/>
      <c r="D365" s="92" t="s">
        <v>1874</v>
      </c>
      <c r="E365" s="92" t="s">
        <v>1300</v>
      </c>
      <c r="F365" s="35">
        <v>1</v>
      </c>
      <c r="G365" s="35" t="s">
        <v>1259</v>
      </c>
      <c r="H365" s="51">
        <v>5</v>
      </c>
      <c r="I365" s="35" t="s">
        <v>1205</v>
      </c>
      <c r="J365" s="35" t="s">
        <v>974</v>
      </c>
      <c r="K365" s="35" t="s">
        <v>1925</v>
      </c>
      <c r="L365" s="85" t="s">
        <v>2077</v>
      </c>
      <c r="M365" s="35" t="s">
        <v>2077</v>
      </c>
      <c r="N365" s="36" t="s">
        <v>2077</v>
      </c>
      <c r="O365" s="62" t="s">
        <v>974</v>
      </c>
      <c r="P365" s="59" t="s">
        <v>1862</v>
      </c>
      <c r="Q365" s="62" t="s">
        <v>1201</v>
      </c>
      <c r="R365" s="35"/>
      <c r="S365" s="35"/>
      <c r="T365" s="35"/>
      <c r="U365" s="35" t="s">
        <v>1197</v>
      </c>
      <c r="V365" s="35" t="s">
        <v>998</v>
      </c>
      <c r="W365" s="35"/>
      <c r="X365" s="35"/>
      <c r="Y365" s="35"/>
      <c r="Z365" s="35"/>
      <c r="AA365" s="35"/>
      <c r="AB365" s="35"/>
      <c r="AC365" s="280"/>
      <c r="AD365" s="280"/>
      <c r="AE365" s="280"/>
      <c r="AF365" s="280"/>
      <c r="AG365" s="280"/>
      <c r="AH365" s="284"/>
      <c r="AI365" s="280"/>
      <c r="AJ365" s="280"/>
      <c r="AK365" s="284"/>
      <c r="AL365" s="280"/>
      <c r="AN365" s="225"/>
      <c r="AO365" s="225"/>
      <c r="AP365" s="225"/>
      <c r="AQ365" s="225"/>
      <c r="AR365" s="225"/>
      <c r="AS365" s="225"/>
      <c r="AT365" s="225"/>
      <c r="AU365" s="225"/>
      <c r="AV365" s="236"/>
      <c r="AW365" s="225"/>
      <c r="AX365" s="236"/>
      <c r="AY365" s="225"/>
    </row>
    <row r="366" spans="1:51" s="92" customFormat="1" ht="12.75" customHeight="1">
      <c r="A366" s="160"/>
      <c r="B366" s="34" t="s">
        <v>709</v>
      </c>
      <c r="C366" s="18"/>
      <c r="D366" s="92" t="s">
        <v>1875</v>
      </c>
      <c r="E366" s="92" t="s">
        <v>1300</v>
      </c>
      <c r="F366" s="35">
        <v>1</v>
      </c>
      <c r="G366" s="35" t="s">
        <v>1259</v>
      </c>
      <c r="H366" s="51">
        <v>5</v>
      </c>
      <c r="I366" s="35" t="s">
        <v>1205</v>
      </c>
      <c r="J366" s="35" t="s">
        <v>974</v>
      </c>
      <c r="K366" s="35" t="s">
        <v>1925</v>
      </c>
      <c r="L366" s="85" t="s">
        <v>2077</v>
      </c>
      <c r="M366" s="35" t="s">
        <v>2077</v>
      </c>
      <c r="N366" s="36" t="s">
        <v>2077</v>
      </c>
      <c r="O366" s="62" t="s">
        <v>974</v>
      </c>
      <c r="P366" s="59" t="s">
        <v>1862</v>
      </c>
      <c r="Q366" s="62" t="s">
        <v>1201</v>
      </c>
      <c r="R366" s="35"/>
      <c r="S366" s="35"/>
      <c r="T366" s="35"/>
      <c r="U366" s="35" t="s">
        <v>1197</v>
      </c>
      <c r="V366" s="35" t="s">
        <v>998</v>
      </c>
      <c r="W366" s="35"/>
      <c r="X366" s="35"/>
      <c r="Y366" s="35"/>
      <c r="Z366" s="35"/>
      <c r="AA366" s="35"/>
      <c r="AB366" s="35"/>
      <c r="AC366" s="280"/>
      <c r="AD366" s="280"/>
      <c r="AE366" s="280"/>
      <c r="AF366" s="280"/>
      <c r="AG366" s="280"/>
      <c r="AH366" s="284"/>
      <c r="AI366" s="280"/>
      <c r="AJ366" s="280"/>
      <c r="AK366" s="284"/>
      <c r="AL366" s="280"/>
      <c r="AN366" s="225"/>
      <c r="AO366" s="225"/>
      <c r="AP366" s="225"/>
      <c r="AQ366" s="225"/>
      <c r="AR366" s="225"/>
      <c r="AS366" s="225"/>
      <c r="AT366" s="225"/>
      <c r="AU366" s="225"/>
      <c r="AV366" s="236"/>
      <c r="AW366" s="225"/>
      <c r="AX366" s="236"/>
      <c r="AY366" s="225"/>
    </row>
    <row r="367" spans="1:51" s="92" customFormat="1" ht="12.75" customHeight="1">
      <c r="A367" s="160"/>
      <c r="B367" s="34" t="s">
        <v>709</v>
      </c>
      <c r="C367" s="18"/>
      <c r="D367" s="92" t="s">
        <v>1876</v>
      </c>
      <c r="E367" s="92" t="s">
        <v>1300</v>
      </c>
      <c r="F367" s="35">
        <v>1</v>
      </c>
      <c r="G367" s="35" t="s">
        <v>1259</v>
      </c>
      <c r="H367" s="51">
        <v>5</v>
      </c>
      <c r="I367" s="35" t="s">
        <v>1205</v>
      </c>
      <c r="J367" s="35" t="s">
        <v>974</v>
      </c>
      <c r="K367" s="35" t="s">
        <v>1236</v>
      </c>
      <c r="L367" s="85" t="s">
        <v>2077</v>
      </c>
      <c r="M367" s="35" t="s">
        <v>2077</v>
      </c>
      <c r="N367" s="36" t="s">
        <v>2077</v>
      </c>
      <c r="O367" s="62" t="s">
        <v>974</v>
      </c>
      <c r="P367" s="59" t="s">
        <v>1862</v>
      </c>
      <c r="Q367" s="62" t="s">
        <v>1201</v>
      </c>
      <c r="R367" s="35"/>
      <c r="S367" s="35"/>
      <c r="T367" s="35"/>
      <c r="U367" s="35" t="s">
        <v>1197</v>
      </c>
      <c r="V367" s="35" t="s">
        <v>998</v>
      </c>
      <c r="W367" s="35"/>
      <c r="X367" s="35"/>
      <c r="Y367" s="35"/>
      <c r="Z367" s="35"/>
      <c r="AA367" s="35"/>
      <c r="AB367" s="35"/>
      <c r="AC367" s="280"/>
      <c r="AD367" s="280"/>
      <c r="AE367" s="280"/>
      <c r="AF367" s="280"/>
      <c r="AG367" s="280"/>
      <c r="AH367" s="284"/>
      <c r="AI367" s="280"/>
      <c r="AJ367" s="280"/>
      <c r="AK367" s="284"/>
      <c r="AL367" s="280"/>
      <c r="AN367" s="225"/>
      <c r="AO367" s="225"/>
      <c r="AP367" s="225"/>
      <c r="AQ367" s="225"/>
      <c r="AR367" s="225"/>
      <c r="AS367" s="225"/>
      <c r="AT367" s="225"/>
      <c r="AU367" s="225"/>
      <c r="AV367" s="236"/>
      <c r="AW367" s="225"/>
      <c r="AX367" s="236"/>
      <c r="AY367" s="225"/>
    </row>
    <row r="368" spans="1:51" s="92" customFormat="1" ht="12.75" customHeight="1">
      <c r="A368" s="160"/>
      <c r="B368" s="34" t="s">
        <v>709</v>
      </c>
      <c r="C368" s="18"/>
      <c r="D368" s="92" t="s">
        <v>1877</v>
      </c>
      <c r="E368" s="92" t="s">
        <v>1300</v>
      </c>
      <c r="F368" s="35">
        <v>1</v>
      </c>
      <c r="G368" s="35" t="s">
        <v>1259</v>
      </c>
      <c r="H368" s="51">
        <v>5</v>
      </c>
      <c r="I368" s="35" t="s">
        <v>1205</v>
      </c>
      <c r="J368" s="35" t="s">
        <v>974</v>
      </c>
      <c r="K368" s="35" t="s">
        <v>1236</v>
      </c>
      <c r="L368" s="85" t="s">
        <v>2077</v>
      </c>
      <c r="M368" s="35" t="s">
        <v>2077</v>
      </c>
      <c r="N368" s="36" t="s">
        <v>2077</v>
      </c>
      <c r="O368" s="62" t="s">
        <v>974</v>
      </c>
      <c r="P368" s="59" t="s">
        <v>1862</v>
      </c>
      <c r="Q368" s="62" t="s">
        <v>1201</v>
      </c>
      <c r="R368" s="35"/>
      <c r="S368" s="35"/>
      <c r="T368" s="35"/>
      <c r="U368" s="35" t="s">
        <v>1197</v>
      </c>
      <c r="V368" s="35" t="s">
        <v>998</v>
      </c>
      <c r="W368" s="35"/>
      <c r="X368" s="35"/>
      <c r="Y368" s="35"/>
      <c r="Z368" s="35"/>
      <c r="AA368" s="35"/>
      <c r="AB368" s="35"/>
      <c r="AC368" s="280"/>
      <c r="AD368" s="280"/>
      <c r="AE368" s="280"/>
      <c r="AF368" s="280"/>
      <c r="AG368" s="280"/>
      <c r="AH368" s="284"/>
      <c r="AI368" s="280"/>
      <c r="AJ368" s="280"/>
      <c r="AK368" s="284"/>
      <c r="AL368" s="280"/>
      <c r="AN368" s="225"/>
      <c r="AO368" s="225"/>
      <c r="AP368" s="225"/>
      <c r="AQ368" s="225"/>
      <c r="AR368" s="225"/>
      <c r="AS368" s="225"/>
      <c r="AT368" s="225"/>
      <c r="AU368" s="225"/>
      <c r="AV368" s="236"/>
      <c r="AW368" s="225"/>
      <c r="AX368" s="236"/>
      <c r="AY368" s="225"/>
    </row>
    <row r="369" spans="1:51" s="92" customFormat="1" ht="12.75" customHeight="1">
      <c r="A369" s="160"/>
      <c r="B369" s="34" t="s">
        <v>709</v>
      </c>
      <c r="C369" s="18"/>
      <c r="D369" s="92" t="s">
        <v>1878</v>
      </c>
      <c r="E369" s="92" t="s">
        <v>1300</v>
      </c>
      <c r="F369" s="35">
        <v>1</v>
      </c>
      <c r="G369" s="35" t="s">
        <v>1259</v>
      </c>
      <c r="H369" s="51">
        <v>5</v>
      </c>
      <c r="I369" s="35" t="s">
        <v>1205</v>
      </c>
      <c r="J369" s="35" t="s">
        <v>974</v>
      </c>
      <c r="K369" s="35" t="s">
        <v>1236</v>
      </c>
      <c r="L369" s="85" t="s">
        <v>2077</v>
      </c>
      <c r="M369" s="35" t="s">
        <v>2077</v>
      </c>
      <c r="N369" s="36" t="s">
        <v>2077</v>
      </c>
      <c r="O369" s="62" t="s">
        <v>974</v>
      </c>
      <c r="P369" s="59" t="s">
        <v>1862</v>
      </c>
      <c r="Q369" s="62" t="s">
        <v>1201</v>
      </c>
      <c r="R369" s="35"/>
      <c r="S369" s="35"/>
      <c r="T369" s="35"/>
      <c r="U369" s="35" t="s">
        <v>1197</v>
      </c>
      <c r="V369" s="35" t="s">
        <v>998</v>
      </c>
      <c r="W369" s="35"/>
      <c r="X369" s="35"/>
      <c r="Y369" s="35"/>
      <c r="Z369" s="35"/>
      <c r="AA369" s="35"/>
      <c r="AB369" s="35"/>
      <c r="AC369" s="280"/>
      <c r="AD369" s="280"/>
      <c r="AE369" s="280"/>
      <c r="AF369" s="280"/>
      <c r="AG369" s="280"/>
      <c r="AH369" s="284"/>
      <c r="AI369" s="280"/>
      <c r="AJ369" s="280"/>
      <c r="AK369" s="284"/>
      <c r="AL369" s="280"/>
      <c r="AN369" s="225"/>
      <c r="AO369" s="225"/>
      <c r="AP369" s="225"/>
      <c r="AQ369" s="225"/>
      <c r="AR369" s="225"/>
      <c r="AS369" s="225"/>
      <c r="AT369" s="225"/>
      <c r="AU369" s="225"/>
      <c r="AV369" s="236"/>
      <c r="AW369" s="225"/>
      <c r="AX369" s="236"/>
      <c r="AY369" s="225"/>
    </row>
    <row r="370" spans="1:51" s="92" customFormat="1" ht="12.75" customHeight="1">
      <c r="A370" s="160"/>
      <c r="B370" s="34" t="s">
        <v>709</v>
      </c>
      <c r="C370" s="18"/>
      <c r="D370" s="92" t="s">
        <v>1879</v>
      </c>
      <c r="E370" s="92" t="s">
        <v>1300</v>
      </c>
      <c r="F370" s="35">
        <v>1</v>
      </c>
      <c r="G370" s="35" t="s">
        <v>1259</v>
      </c>
      <c r="H370" s="51">
        <v>5</v>
      </c>
      <c r="I370" s="35" t="s">
        <v>1205</v>
      </c>
      <c r="J370" s="35" t="s">
        <v>974</v>
      </c>
      <c r="K370" s="35" t="s">
        <v>1236</v>
      </c>
      <c r="L370" s="85" t="s">
        <v>2077</v>
      </c>
      <c r="M370" s="35" t="s">
        <v>2077</v>
      </c>
      <c r="N370" s="36" t="s">
        <v>2077</v>
      </c>
      <c r="O370" s="62" t="s">
        <v>974</v>
      </c>
      <c r="P370" s="59" t="s">
        <v>1862</v>
      </c>
      <c r="Q370" s="62" t="s">
        <v>1201</v>
      </c>
      <c r="R370" s="35"/>
      <c r="S370" s="35"/>
      <c r="T370" s="35"/>
      <c r="U370" s="35" t="s">
        <v>1197</v>
      </c>
      <c r="V370" s="35" t="s">
        <v>998</v>
      </c>
      <c r="W370" s="35"/>
      <c r="X370" s="35"/>
      <c r="Y370" s="35"/>
      <c r="Z370" s="35"/>
      <c r="AA370" s="35"/>
      <c r="AB370" s="35"/>
      <c r="AC370" s="280"/>
      <c r="AD370" s="280"/>
      <c r="AE370" s="280"/>
      <c r="AF370" s="280"/>
      <c r="AG370" s="280"/>
      <c r="AH370" s="284"/>
      <c r="AI370" s="280"/>
      <c r="AJ370" s="280"/>
      <c r="AK370" s="284"/>
      <c r="AL370" s="280"/>
      <c r="AN370" s="225"/>
      <c r="AO370" s="225"/>
      <c r="AP370" s="225"/>
      <c r="AQ370" s="225"/>
      <c r="AR370" s="225"/>
      <c r="AS370" s="225"/>
      <c r="AT370" s="225"/>
      <c r="AU370" s="225"/>
      <c r="AV370" s="236"/>
      <c r="AW370" s="225"/>
      <c r="AX370" s="236"/>
      <c r="AY370" s="225"/>
    </row>
    <row r="371" spans="1:51" s="92" customFormat="1" ht="12.75" customHeight="1">
      <c r="A371" s="160"/>
      <c r="B371" s="34" t="s">
        <v>709</v>
      </c>
      <c r="C371" s="18"/>
      <c r="D371" s="92" t="s">
        <v>1880</v>
      </c>
      <c r="E371" s="92" t="s">
        <v>1300</v>
      </c>
      <c r="F371" s="35">
        <v>1</v>
      </c>
      <c r="G371" s="35" t="s">
        <v>1259</v>
      </c>
      <c r="H371" s="51">
        <v>5</v>
      </c>
      <c r="I371" s="35" t="s">
        <v>1205</v>
      </c>
      <c r="J371" s="35" t="s">
        <v>974</v>
      </c>
      <c r="K371" s="35" t="s">
        <v>1236</v>
      </c>
      <c r="L371" s="85" t="s">
        <v>2077</v>
      </c>
      <c r="M371" s="35" t="s">
        <v>2077</v>
      </c>
      <c r="N371" s="36" t="s">
        <v>2077</v>
      </c>
      <c r="O371" s="62" t="s">
        <v>974</v>
      </c>
      <c r="P371" s="59" t="s">
        <v>1862</v>
      </c>
      <c r="Q371" s="62" t="s">
        <v>1201</v>
      </c>
      <c r="R371" s="35"/>
      <c r="S371" s="35"/>
      <c r="T371" s="35"/>
      <c r="U371" s="35" t="s">
        <v>1197</v>
      </c>
      <c r="V371" s="35" t="s">
        <v>998</v>
      </c>
      <c r="W371" s="35"/>
      <c r="X371" s="35"/>
      <c r="Y371" s="35"/>
      <c r="Z371" s="35"/>
      <c r="AA371" s="35"/>
      <c r="AB371" s="35"/>
      <c r="AC371" s="280"/>
      <c r="AD371" s="280"/>
      <c r="AE371" s="280"/>
      <c r="AF371" s="280"/>
      <c r="AG371" s="280"/>
      <c r="AH371" s="284"/>
      <c r="AI371" s="280"/>
      <c r="AJ371" s="280"/>
      <c r="AK371" s="284"/>
      <c r="AL371" s="280"/>
      <c r="AN371" s="225"/>
      <c r="AO371" s="225"/>
      <c r="AP371" s="225"/>
      <c r="AQ371" s="225"/>
      <c r="AR371" s="225"/>
      <c r="AS371" s="225"/>
      <c r="AT371" s="225"/>
      <c r="AU371" s="225"/>
      <c r="AV371" s="236"/>
      <c r="AW371" s="225"/>
      <c r="AX371" s="236"/>
      <c r="AY371" s="225"/>
    </row>
    <row r="372" spans="1:51" s="92" customFormat="1" ht="12.75" customHeight="1">
      <c r="A372" s="160"/>
      <c r="B372" s="34" t="s">
        <v>709</v>
      </c>
      <c r="C372" s="18"/>
      <c r="D372" s="92" t="s">
        <v>1881</v>
      </c>
      <c r="E372" s="92" t="s">
        <v>1300</v>
      </c>
      <c r="F372" s="35">
        <v>1</v>
      </c>
      <c r="G372" s="35" t="s">
        <v>1259</v>
      </c>
      <c r="H372" s="51">
        <v>5</v>
      </c>
      <c r="I372" s="35" t="s">
        <v>1205</v>
      </c>
      <c r="J372" s="35" t="s">
        <v>974</v>
      </c>
      <c r="K372" s="35" t="s">
        <v>1236</v>
      </c>
      <c r="L372" s="85" t="s">
        <v>2077</v>
      </c>
      <c r="M372" s="35" t="s">
        <v>2077</v>
      </c>
      <c r="N372" s="36" t="s">
        <v>2077</v>
      </c>
      <c r="O372" s="62" t="s">
        <v>974</v>
      </c>
      <c r="P372" s="59" t="s">
        <v>1862</v>
      </c>
      <c r="Q372" s="62" t="s">
        <v>1201</v>
      </c>
      <c r="R372" s="35"/>
      <c r="S372" s="35"/>
      <c r="T372" s="35"/>
      <c r="U372" s="35" t="s">
        <v>1197</v>
      </c>
      <c r="V372" s="35" t="s">
        <v>998</v>
      </c>
      <c r="W372" s="35"/>
      <c r="X372" s="35"/>
      <c r="Y372" s="35"/>
      <c r="Z372" s="35"/>
      <c r="AA372" s="35"/>
      <c r="AB372" s="35"/>
      <c r="AC372" s="280"/>
      <c r="AD372" s="280"/>
      <c r="AE372" s="280"/>
      <c r="AF372" s="280"/>
      <c r="AG372" s="280"/>
      <c r="AH372" s="284"/>
      <c r="AI372" s="280"/>
      <c r="AJ372" s="280"/>
      <c r="AK372" s="284"/>
      <c r="AL372" s="280"/>
      <c r="AN372" s="225"/>
      <c r="AO372" s="225"/>
      <c r="AP372" s="225"/>
      <c r="AQ372" s="225"/>
      <c r="AR372" s="225"/>
      <c r="AS372" s="225"/>
      <c r="AT372" s="225"/>
      <c r="AU372" s="225"/>
      <c r="AV372" s="236"/>
      <c r="AW372" s="225"/>
      <c r="AX372" s="236"/>
      <c r="AY372" s="225"/>
    </row>
    <row r="373" spans="1:51" s="92" customFormat="1" ht="12.75" customHeight="1">
      <c r="A373" s="160"/>
      <c r="B373" s="34" t="s">
        <v>709</v>
      </c>
      <c r="C373" s="18"/>
      <c r="D373" s="92" t="s">
        <v>1882</v>
      </c>
      <c r="E373" s="92" t="s">
        <v>1300</v>
      </c>
      <c r="F373" s="35">
        <v>1</v>
      </c>
      <c r="G373" s="35" t="s">
        <v>1259</v>
      </c>
      <c r="H373" s="51">
        <v>5</v>
      </c>
      <c r="I373" s="35" t="s">
        <v>1205</v>
      </c>
      <c r="J373" s="35" t="s">
        <v>974</v>
      </c>
      <c r="K373" s="35" t="s">
        <v>1236</v>
      </c>
      <c r="L373" s="85" t="s">
        <v>2077</v>
      </c>
      <c r="M373" s="35" t="s">
        <v>2077</v>
      </c>
      <c r="N373" s="36" t="s">
        <v>2077</v>
      </c>
      <c r="O373" s="62" t="s">
        <v>974</v>
      </c>
      <c r="P373" s="59" t="s">
        <v>1862</v>
      </c>
      <c r="Q373" s="62" t="s">
        <v>1201</v>
      </c>
      <c r="R373" s="35"/>
      <c r="S373" s="35"/>
      <c r="T373" s="35"/>
      <c r="U373" s="35" t="s">
        <v>1197</v>
      </c>
      <c r="V373" s="35" t="s">
        <v>998</v>
      </c>
      <c r="W373" s="35"/>
      <c r="X373" s="35"/>
      <c r="Y373" s="35"/>
      <c r="Z373" s="35"/>
      <c r="AA373" s="35"/>
      <c r="AB373" s="35"/>
      <c r="AC373" s="280"/>
      <c r="AD373" s="280"/>
      <c r="AE373" s="280"/>
      <c r="AF373" s="280"/>
      <c r="AG373" s="280"/>
      <c r="AH373" s="284"/>
      <c r="AI373" s="280"/>
      <c r="AJ373" s="280"/>
      <c r="AK373" s="284"/>
      <c r="AL373" s="280"/>
      <c r="AN373" s="225"/>
      <c r="AO373" s="225"/>
      <c r="AP373" s="225"/>
      <c r="AQ373" s="225"/>
      <c r="AR373" s="225"/>
      <c r="AS373" s="225"/>
      <c r="AT373" s="225"/>
      <c r="AU373" s="225"/>
      <c r="AV373" s="236"/>
      <c r="AW373" s="225"/>
      <c r="AX373" s="236"/>
      <c r="AY373" s="225"/>
    </row>
    <row r="374" spans="1:51" s="92" customFormat="1" ht="12.75" customHeight="1">
      <c r="A374" s="160"/>
      <c r="B374" s="34" t="s">
        <v>709</v>
      </c>
      <c r="C374" s="18"/>
      <c r="D374" s="92" t="s">
        <v>1883</v>
      </c>
      <c r="E374" s="92" t="s">
        <v>1300</v>
      </c>
      <c r="F374" s="35">
        <v>1</v>
      </c>
      <c r="G374" s="35" t="s">
        <v>1259</v>
      </c>
      <c r="H374" s="51">
        <v>5</v>
      </c>
      <c r="I374" s="35" t="s">
        <v>1205</v>
      </c>
      <c r="J374" s="35" t="s">
        <v>974</v>
      </c>
      <c r="K374" s="35" t="s">
        <v>1236</v>
      </c>
      <c r="L374" s="85" t="s">
        <v>2077</v>
      </c>
      <c r="M374" s="35" t="s">
        <v>2077</v>
      </c>
      <c r="N374" s="36" t="s">
        <v>2077</v>
      </c>
      <c r="O374" s="62" t="s">
        <v>974</v>
      </c>
      <c r="P374" s="59" t="s">
        <v>1862</v>
      </c>
      <c r="Q374" s="62" t="s">
        <v>1201</v>
      </c>
      <c r="R374" s="35"/>
      <c r="S374" s="35"/>
      <c r="T374" s="35"/>
      <c r="U374" s="35" t="s">
        <v>1197</v>
      </c>
      <c r="V374" s="35" t="s">
        <v>998</v>
      </c>
      <c r="W374" s="35"/>
      <c r="X374" s="35"/>
      <c r="Y374" s="35"/>
      <c r="Z374" s="35"/>
      <c r="AA374" s="35"/>
      <c r="AB374" s="35"/>
      <c r="AC374" s="280"/>
      <c r="AD374" s="280"/>
      <c r="AE374" s="280"/>
      <c r="AF374" s="280"/>
      <c r="AG374" s="280"/>
      <c r="AH374" s="284"/>
      <c r="AI374" s="280"/>
      <c r="AJ374" s="280"/>
      <c r="AK374" s="284"/>
      <c r="AL374" s="280"/>
      <c r="AN374" s="225"/>
      <c r="AO374" s="225"/>
      <c r="AP374" s="225"/>
      <c r="AQ374" s="225"/>
      <c r="AR374" s="225"/>
      <c r="AS374" s="225"/>
      <c r="AT374" s="225"/>
      <c r="AU374" s="225"/>
      <c r="AV374" s="236"/>
      <c r="AW374" s="225"/>
      <c r="AX374" s="236"/>
      <c r="AY374" s="225"/>
    </row>
    <row r="375" spans="1:51" s="92" customFormat="1" ht="12.75" customHeight="1">
      <c r="A375" s="160"/>
      <c r="B375" s="34" t="s">
        <v>709</v>
      </c>
      <c r="C375" s="18"/>
      <c r="D375" s="92" t="s">
        <v>1884</v>
      </c>
      <c r="E375" s="92" t="s">
        <v>1300</v>
      </c>
      <c r="F375" s="35">
        <v>1</v>
      </c>
      <c r="G375" s="35" t="s">
        <v>1259</v>
      </c>
      <c r="H375" s="51">
        <v>5</v>
      </c>
      <c r="I375" s="35" t="s">
        <v>1205</v>
      </c>
      <c r="J375" s="35" t="s">
        <v>974</v>
      </c>
      <c r="K375" s="35" t="s">
        <v>1236</v>
      </c>
      <c r="L375" s="85" t="s">
        <v>2077</v>
      </c>
      <c r="M375" s="35" t="s">
        <v>2077</v>
      </c>
      <c r="N375" s="36" t="s">
        <v>2077</v>
      </c>
      <c r="O375" s="62" t="s">
        <v>974</v>
      </c>
      <c r="P375" s="59" t="s">
        <v>1862</v>
      </c>
      <c r="Q375" s="62" t="s">
        <v>1201</v>
      </c>
      <c r="R375" s="35"/>
      <c r="S375" s="35"/>
      <c r="T375" s="35"/>
      <c r="U375" s="35" t="s">
        <v>1197</v>
      </c>
      <c r="V375" s="35" t="s">
        <v>998</v>
      </c>
      <c r="W375" s="35"/>
      <c r="X375" s="35"/>
      <c r="Y375" s="35"/>
      <c r="Z375" s="35"/>
      <c r="AA375" s="35"/>
      <c r="AB375" s="35"/>
      <c r="AC375" s="280"/>
      <c r="AD375" s="280"/>
      <c r="AE375" s="280"/>
      <c r="AF375" s="280"/>
      <c r="AG375" s="280"/>
      <c r="AH375" s="284"/>
      <c r="AI375" s="280"/>
      <c r="AJ375" s="280"/>
      <c r="AK375" s="284"/>
      <c r="AL375" s="280"/>
      <c r="AN375" s="225"/>
      <c r="AO375" s="225"/>
      <c r="AP375" s="225"/>
      <c r="AQ375" s="225"/>
      <c r="AR375" s="225"/>
      <c r="AS375" s="225"/>
      <c r="AT375" s="225"/>
      <c r="AU375" s="225"/>
      <c r="AV375" s="236"/>
      <c r="AW375" s="225"/>
      <c r="AX375" s="236"/>
      <c r="AY375" s="225"/>
    </row>
    <row r="376" spans="1:51" s="92" customFormat="1" ht="12.75" customHeight="1">
      <c r="A376" s="160"/>
      <c r="B376" s="34" t="s">
        <v>709</v>
      </c>
      <c r="C376" s="18"/>
      <c r="D376" s="92" t="s">
        <v>1885</v>
      </c>
      <c r="E376" s="92" t="s">
        <v>1300</v>
      </c>
      <c r="F376" s="35">
        <v>1</v>
      </c>
      <c r="G376" s="35" t="s">
        <v>1259</v>
      </c>
      <c r="H376" s="51">
        <v>5</v>
      </c>
      <c r="I376" s="35" t="s">
        <v>1205</v>
      </c>
      <c r="J376" s="35" t="s">
        <v>974</v>
      </c>
      <c r="K376" s="35" t="s">
        <v>1236</v>
      </c>
      <c r="L376" s="85" t="s">
        <v>2077</v>
      </c>
      <c r="M376" s="35" t="s">
        <v>2077</v>
      </c>
      <c r="N376" s="36" t="s">
        <v>2077</v>
      </c>
      <c r="O376" s="62" t="s">
        <v>974</v>
      </c>
      <c r="P376" s="59" t="s">
        <v>1862</v>
      </c>
      <c r="Q376" s="62" t="s">
        <v>1201</v>
      </c>
      <c r="R376" s="35"/>
      <c r="S376" s="104"/>
      <c r="T376" s="35"/>
      <c r="U376" s="35" t="s">
        <v>1197</v>
      </c>
      <c r="V376" s="35" t="s">
        <v>998</v>
      </c>
      <c r="W376" s="35"/>
      <c r="X376" s="35"/>
      <c r="Y376" s="35"/>
      <c r="Z376" s="35"/>
      <c r="AA376" s="35"/>
      <c r="AB376" s="35"/>
      <c r="AC376" s="280"/>
      <c r="AD376" s="280"/>
      <c r="AE376" s="280"/>
      <c r="AF376" s="280"/>
      <c r="AG376" s="280"/>
      <c r="AH376" s="284"/>
      <c r="AI376" s="280"/>
      <c r="AJ376" s="280"/>
      <c r="AK376" s="284"/>
      <c r="AL376" s="280"/>
      <c r="AN376" s="225"/>
      <c r="AO376" s="225"/>
      <c r="AP376" s="225"/>
      <c r="AQ376" s="225"/>
      <c r="AR376" s="225"/>
      <c r="AS376" s="225"/>
      <c r="AT376" s="225"/>
      <c r="AU376" s="225"/>
      <c r="AV376" s="236"/>
      <c r="AW376" s="225"/>
      <c r="AX376" s="236"/>
      <c r="AY376" s="225"/>
    </row>
    <row r="377" spans="1:51" s="92" customFormat="1" ht="12.75" customHeight="1">
      <c r="A377" s="160"/>
      <c r="B377" s="34" t="s">
        <v>709</v>
      </c>
      <c r="C377" s="18"/>
      <c r="D377" s="92" t="s">
        <v>1886</v>
      </c>
      <c r="E377" s="92" t="s">
        <v>1300</v>
      </c>
      <c r="F377" s="35">
        <v>1</v>
      </c>
      <c r="G377" s="35" t="s">
        <v>1259</v>
      </c>
      <c r="H377" s="51">
        <v>5</v>
      </c>
      <c r="I377" s="35" t="s">
        <v>1205</v>
      </c>
      <c r="J377" s="35" t="s">
        <v>974</v>
      </c>
      <c r="K377" s="35" t="s">
        <v>1250</v>
      </c>
      <c r="L377" s="85" t="s">
        <v>2077</v>
      </c>
      <c r="M377" s="35" t="s">
        <v>2077</v>
      </c>
      <c r="N377" s="36" t="s">
        <v>2077</v>
      </c>
      <c r="O377" s="62" t="s">
        <v>974</v>
      </c>
      <c r="P377" s="59" t="s">
        <v>1862</v>
      </c>
      <c r="Q377" s="62" t="s">
        <v>1201</v>
      </c>
      <c r="R377" s="35"/>
      <c r="S377" s="104"/>
      <c r="T377" s="35"/>
      <c r="U377" s="35" t="s">
        <v>1197</v>
      </c>
      <c r="V377" s="35" t="s">
        <v>998</v>
      </c>
      <c r="W377" s="35"/>
      <c r="X377" s="35"/>
      <c r="Y377" s="35"/>
      <c r="Z377" s="35"/>
      <c r="AA377" s="35"/>
      <c r="AB377" s="35"/>
      <c r="AC377" s="280"/>
      <c r="AD377" s="280"/>
      <c r="AE377" s="280"/>
      <c r="AF377" s="280"/>
      <c r="AG377" s="280"/>
      <c r="AH377" s="284"/>
      <c r="AI377" s="280"/>
      <c r="AJ377" s="280"/>
      <c r="AK377" s="284"/>
      <c r="AL377" s="280"/>
      <c r="AN377" s="225"/>
      <c r="AO377" s="225"/>
      <c r="AP377" s="225"/>
      <c r="AQ377" s="225"/>
      <c r="AR377" s="225"/>
      <c r="AS377" s="225"/>
      <c r="AT377" s="225"/>
      <c r="AU377" s="225"/>
      <c r="AV377" s="236"/>
      <c r="AW377" s="225"/>
      <c r="AX377" s="236"/>
      <c r="AY377" s="225"/>
    </row>
    <row r="378" spans="1:51" s="92" customFormat="1" ht="12.75" customHeight="1">
      <c r="A378" s="160"/>
      <c r="B378" s="34" t="s">
        <v>709</v>
      </c>
      <c r="C378" s="18"/>
      <c r="D378" s="92" t="s">
        <v>1887</v>
      </c>
      <c r="E378" s="92" t="s">
        <v>1300</v>
      </c>
      <c r="F378" s="35">
        <v>1</v>
      </c>
      <c r="G378" s="35" t="s">
        <v>1259</v>
      </c>
      <c r="H378" s="51">
        <v>5</v>
      </c>
      <c r="I378" s="35" t="s">
        <v>1205</v>
      </c>
      <c r="J378" s="35" t="s">
        <v>974</v>
      </c>
      <c r="K378" s="35" t="s">
        <v>1250</v>
      </c>
      <c r="L378" s="85" t="s">
        <v>2077</v>
      </c>
      <c r="M378" s="35" t="s">
        <v>2077</v>
      </c>
      <c r="N378" s="36" t="s">
        <v>2077</v>
      </c>
      <c r="O378" s="62" t="s">
        <v>974</v>
      </c>
      <c r="P378" s="59" t="s">
        <v>1862</v>
      </c>
      <c r="Q378" s="62" t="s">
        <v>1201</v>
      </c>
      <c r="R378" s="35"/>
      <c r="S378" s="104"/>
      <c r="T378" s="35"/>
      <c r="U378" s="35" t="s">
        <v>1197</v>
      </c>
      <c r="V378" s="35" t="s">
        <v>998</v>
      </c>
      <c r="W378" s="35"/>
      <c r="X378" s="35"/>
      <c r="Y378" s="35"/>
      <c r="Z378" s="35"/>
      <c r="AA378" s="35"/>
      <c r="AB378" s="35"/>
      <c r="AC378" s="280"/>
      <c r="AD378" s="280"/>
      <c r="AE378" s="280"/>
      <c r="AF378" s="280"/>
      <c r="AG378" s="280"/>
      <c r="AH378" s="284"/>
      <c r="AI378" s="280"/>
      <c r="AJ378" s="280"/>
      <c r="AK378" s="284"/>
      <c r="AL378" s="280"/>
      <c r="AN378" s="225"/>
      <c r="AO378" s="225"/>
      <c r="AP378" s="225"/>
      <c r="AQ378" s="225"/>
      <c r="AR378" s="225"/>
      <c r="AS378" s="225"/>
      <c r="AT378" s="225"/>
      <c r="AU378" s="225"/>
      <c r="AV378" s="236"/>
      <c r="AW378" s="225"/>
      <c r="AX378" s="236"/>
      <c r="AY378" s="225"/>
    </row>
    <row r="379" spans="1:51" s="92" customFormat="1" ht="12.75" customHeight="1">
      <c r="A379" s="160"/>
      <c r="B379" s="34" t="s">
        <v>709</v>
      </c>
      <c r="C379" s="18"/>
      <c r="D379" s="92" t="s">
        <v>1888</v>
      </c>
      <c r="E379" s="92" t="s">
        <v>1300</v>
      </c>
      <c r="F379" s="35">
        <v>1</v>
      </c>
      <c r="G379" s="35" t="s">
        <v>1259</v>
      </c>
      <c r="H379" s="51">
        <v>5</v>
      </c>
      <c r="I379" s="35" t="s">
        <v>1205</v>
      </c>
      <c r="J379" s="35" t="s">
        <v>974</v>
      </c>
      <c r="K379" s="35" t="s">
        <v>1250</v>
      </c>
      <c r="L379" s="85" t="s">
        <v>2077</v>
      </c>
      <c r="M379" s="35" t="s">
        <v>2077</v>
      </c>
      <c r="N379" s="36" t="s">
        <v>2077</v>
      </c>
      <c r="O379" s="62" t="s">
        <v>974</v>
      </c>
      <c r="P379" s="59" t="s">
        <v>1862</v>
      </c>
      <c r="Q379" s="62" t="s">
        <v>1201</v>
      </c>
      <c r="R379" s="35"/>
      <c r="S379" s="104"/>
      <c r="T379" s="35"/>
      <c r="U379" s="35" t="s">
        <v>1197</v>
      </c>
      <c r="V379" s="35" t="s">
        <v>998</v>
      </c>
      <c r="W379" s="35"/>
      <c r="X379" s="35"/>
      <c r="Y379" s="35"/>
      <c r="Z379" s="35"/>
      <c r="AA379" s="35"/>
      <c r="AB379" s="35"/>
      <c r="AC379" s="280"/>
      <c r="AD379" s="280"/>
      <c r="AE379" s="280"/>
      <c r="AF379" s="280"/>
      <c r="AG379" s="280"/>
      <c r="AH379" s="284"/>
      <c r="AI379" s="280"/>
      <c r="AJ379" s="280"/>
      <c r="AK379" s="284"/>
      <c r="AL379" s="280"/>
      <c r="AN379" s="225"/>
      <c r="AO379" s="225"/>
      <c r="AP379" s="225"/>
      <c r="AQ379" s="225"/>
      <c r="AR379" s="225"/>
      <c r="AS379" s="225"/>
      <c r="AT379" s="225"/>
      <c r="AU379" s="225"/>
      <c r="AV379" s="236"/>
      <c r="AW379" s="225"/>
      <c r="AX379" s="236"/>
      <c r="AY379" s="225"/>
    </row>
    <row r="380" spans="1:51" s="92" customFormat="1" ht="12.75" customHeight="1">
      <c r="A380" s="160"/>
      <c r="B380" s="34" t="s">
        <v>709</v>
      </c>
      <c r="C380" s="18"/>
      <c r="D380" s="92" t="s">
        <v>1889</v>
      </c>
      <c r="E380" s="92" t="s">
        <v>1300</v>
      </c>
      <c r="F380" s="35">
        <v>1</v>
      </c>
      <c r="G380" s="35" t="s">
        <v>1259</v>
      </c>
      <c r="H380" s="51">
        <v>5</v>
      </c>
      <c r="I380" s="35" t="s">
        <v>1205</v>
      </c>
      <c r="J380" s="35" t="s">
        <v>974</v>
      </c>
      <c r="K380" s="35" t="s">
        <v>1250</v>
      </c>
      <c r="L380" s="85" t="s">
        <v>2077</v>
      </c>
      <c r="M380" s="35" t="s">
        <v>2077</v>
      </c>
      <c r="N380" s="36" t="s">
        <v>2077</v>
      </c>
      <c r="O380" s="62" t="s">
        <v>974</v>
      </c>
      <c r="P380" s="59" t="s">
        <v>1862</v>
      </c>
      <c r="Q380" s="62" t="s">
        <v>1201</v>
      </c>
      <c r="R380" s="35"/>
      <c r="S380" s="104"/>
      <c r="T380" s="35"/>
      <c r="U380" s="35" t="s">
        <v>1197</v>
      </c>
      <c r="V380" s="35" t="s">
        <v>998</v>
      </c>
      <c r="W380" s="35"/>
      <c r="X380" s="35"/>
      <c r="Y380" s="35"/>
      <c r="Z380" s="35"/>
      <c r="AA380" s="35"/>
      <c r="AB380" s="35"/>
      <c r="AC380" s="280"/>
      <c r="AD380" s="280"/>
      <c r="AE380" s="280"/>
      <c r="AF380" s="280"/>
      <c r="AG380" s="280"/>
      <c r="AH380" s="284"/>
      <c r="AI380" s="280"/>
      <c r="AJ380" s="280"/>
      <c r="AK380" s="284"/>
      <c r="AL380" s="280"/>
      <c r="AN380" s="225"/>
      <c r="AO380" s="225"/>
      <c r="AP380" s="225"/>
      <c r="AQ380" s="225"/>
      <c r="AR380" s="225"/>
      <c r="AS380" s="225"/>
      <c r="AT380" s="225"/>
      <c r="AU380" s="225"/>
      <c r="AV380" s="236"/>
      <c r="AW380" s="225"/>
      <c r="AX380" s="236"/>
      <c r="AY380" s="225"/>
    </row>
    <row r="381" spans="1:51" s="92" customFormat="1" ht="12.75" customHeight="1">
      <c r="A381" s="160"/>
      <c r="B381" s="34" t="s">
        <v>709</v>
      </c>
      <c r="C381" s="18"/>
      <c r="D381" s="92" t="s">
        <v>651</v>
      </c>
      <c r="E381" s="92" t="s">
        <v>1300</v>
      </c>
      <c r="F381" s="35">
        <v>1</v>
      </c>
      <c r="G381" s="35" t="s">
        <v>1259</v>
      </c>
      <c r="H381" s="51">
        <v>5</v>
      </c>
      <c r="I381" s="35" t="s">
        <v>1205</v>
      </c>
      <c r="J381" s="35" t="s">
        <v>974</v>
      </c>
      <c r="K381" s="35" t="s">
        <v>1250</v>
      </c>
      <c r="L381" s="85" t="s">
        <v>2077</v>
      </c>
      <c r="M381" s="35" t="s">
        <v>2077</v>
      </c>
      <c r="N381" s="36" t="s">
        <v>2077</v>
      </c>
      <c r="O381" s="62" t="s">
        <v>974</v>
      </c>
      <c r="P381" s="59" t="s">
        <v>1862</v>
      </c>
      <c r="Q381" s="62" t="s">
        <v>1201</v>
      </c>
      <c r="R381" s="35"/>
      <c r="S381" s="104"/>
      <c r="T381" s="35"/>
      <c r="U381" s="35" t="s">
        <v>1197</v>
      </c>
      <c r="V381" s="35" t="s">
        <v>998</v>
      </c>
      <c r="W381" s="35"/>
      <c r="X381" s="35"/>
      <c r="Y381" s="35"/>
      <c r="Z381" s="35"/>
      <c r="AA381" s="35"/>
      <c r="AB381" s="35"/>
      <c r="AC381" s="280"/>
      <c r="AD381" s="280"/>
      <c r="AE381" s="280"/>
      <c r="AF381" s="280"/>
      <c r="AG381" s="280"/>
      <c r="AH381" s="284"/>
      <c r="AI381" s="280"/>
      <c r="AJ381" s="280"/>
      <c r="AK381" s="284"/>
      <c r="AL381" s="280"/>
      <c r="AN381" s="225"/>
      <c r="AO381" s="225"/>
      <c r="AP381" s="225"/>
      <c r="AQ381" s="225"/>
      <c r="AR381" s="225"/>
      <c r="AS381" s="225"/>
      <c r="AT381" s="225"/>
      <c r="AU381" s="225"/>
      <c r="AV381" s="236"/>
      <c r="AW381" s="225"/>
      <c r="AX381" s="236"/>
      <c r="AY381" s="225"/>
    </row>
    <row r="382" spans="1:51" s="92" customFormat="1" ht="12.75" customHeight="1">
      <c r="A382" s="160"/>
      <c r="B382" s="34" t="s">
        <v>709</v>
      </c>
      <c r="C382" s="18"/>
      <c r="D382" s="92" t="s">
        <v>652</v>
      </c>
      <c r="E382" s="92" t="s">
        <v>1300</v>
      </c>
      <c r="F382" s="35">
        <v>1</v>
      </c>
      <c r="G382" s="35" t="s">
        <v>1259</v>
      </c>
      <c r="H382" s="51">
        <v>5</v>
      </c>
      <c r="I382" s="35" t="s">
        <v>1205</v>
      </c>
      <c r="J382" s="35" t="s">
        <v>974</v>
      </c>
      <c r="K382" s="35" t="s">
        <v>1250</v>
      </c>
      <c r="L382" s="85" t="s">
        <v>2077</v>
      </c>
      <c r="M382" s="35" t="s">
        <v>2077</v>
      </c>
      <c r="N382" s="36" t="s">
        <v>2077</v>
      </c>
      <c r="O382" s="62" t="s">
        <v>974</v>
      </c>
      <c r="P382" s="59" t="s">
        <v>1862</v>
      </c>
      <c r="Q382" s="62" t="s">
        <v>1201</v>
      </c>
      <c r="R382" s="35"/>
      <c r="S382" s="104"/>
      <c r="T382" s="35"/>
      <c r="U382" s="35" t="s">
        <v>1197</v>
      </c>
      <c r="V382" s="35" t="s">
        <v>998</v>
      </c>
      <c r="W382" s="35"/>
      <c r="X382" s="35"/>
      <c r="Y382" s="35"/>
      <c r="Z382" s="35"/>
      <c r="AA382" s="35"/>
      <c r="AB382" s="35"/>
      <c r="AC382" s="280"/>
      <c r="AD382" s="280"/>
      <c r="AE382" s="280"/>
      <c r="AF382" s="280"/>
      <c r="AG382" s="280"/>
      <c r="AH382" s="284"/>
      <c r="AI382" s="280"/>
      <c r="AJ382" s="280"/>
      <c r="AK382" s="284"/>
      <c r="AL382" s="280"/>
      <c r="AN382" s="225"/>
      <c r="AO382" s="225"/>
      <c r="AP382" s="225"/>
      <c r="AQ382" s="225"/>
      <c r="AR382" s="225"/>
      <c r="AS382" s="225"/>
      <c r="AT382" s="225"/>
      <c r="AU382" s="225"/>
      <c r="AV382" s="236"/>
      <c r="AW382" s="225"/>
      <c r="AX382" s="236"/>
      <c r="AY382" s="225"/>
    </row>
    <row r="383" spans="1:51" s="92" customFormat="1" ht="12.75" customHeight="1">
      <c r="A383" s="160"/>
      <c r="B383" s="34" t="s">
        <v>709</v>
      </c>
      <c r="C383" s="18"/>
      <c r="D383" s="92" t="s">
        <v>653</v>
      </c>
      <c r="E383" s="92" t="s">
        <v>1300</v>
      </c>
      <c r="F383" s="35">
        <v>1</v>
      </c>
      <c r="G383" s="35" t="s">
        <v>1259</v>
      </c>
      <c r="H383" s="51">
        <v>5</v>
      </c>
      <c r="I383" s="35" t="s">
        <v>1205</v>
      </c>
      <c r="J383" s="35" t="s">
        <v>974</v>
      </c>
      <c r="K383" s="35" t="s">
        <v>1250</v>
      </c>
      <c r="L383" s="85" t="s">
        <v>2077</v>
      </c>
      <c r="M383" s="35" t="s">
        <v>2077</v>
      </c>
      <c r="N383" s="36" t="s">
        <v>2077</v>
      </c>
      <c r="O383" s="62" t="s">
        <v>974</v>
      </c>
      <c r="P383" s="59" t="s">
        <v>1862</v>
      </c>
      <c r="Q383" s="62" t="s">
        <v>1201</v>
      </c>
      <c r="R383" s="35"/>
      <c r="S383" s="104"/>
      <c r="T383" s="35"/>
      <c r="U383" s="35" t="s">
        <v>1197</v>
      </c>
      <c r="V383" s="35" t="s">
        <v>998</v>
      </c>
      <c r="W383" s="35"/>
      <c r="X383" s="35"/>
      <c r="Y383" s="35"/>
      <c r="Z383" s="35"/>
      <c r="AA383" s="35"/>
      <c r="AB383" s="35"/>
      <c r="AC383" s="280"/>
      <c r="AD383" s="280"/>
      <c r="AE383" s="280"/>
      <c r="AF383" s="280"/>
      <c r="AG383" s="280"/>
      <c r="AH383" s="284"/>
      <c r="AI383" s="280"/>
      <c r="AJ383" s="280"/>
      <c r="AK383" s="284"/>
      <c r="AL383" s="280"/>
      <c r="AN383" s="225"/>
      <c r="AO383" s="225"/>
      <c r="AP383" s="225"/>
      <c r="AQ383" s="225"/>
      <c r="AR383" s="225"/>
      <c r="AS383" s="225"/>
      <c r="AT383" s="225"/>
      <c r="AU383" s="225"/>
      <c r="AV383" s="236"/>
      <c r="AW383" s="225"/>
      <c r="AX383" s="236"/>
      <c r="AY383" s="225"/>
    </row>
    <row r="384" spans="1:51" s="92" customFormat="1" ht="12.75" customHeight="1">
      <c r="A384" s="160"/>
      <c r="B384" s="34" t="s">
        <v>709</v>
      </c>
      <c r="C384" s="18"/>
      <c r="D384" s="92" t="s">
        <v>654</v>
      </c>
      <c r="E384" s="92" t="s">
        <v>1300</v>
      </c>
      <c r="F384" s="35">
        <v>1</v>
      </c>
      <c r="G384" s="35" t="s">
        <v>1259</v>
      </c>
      <c r="H384" s="51">
        <v>5</v>
      </c>
      <c r="I384" s="35" t="s">
        <v>1205</v>
      </c>
      <c r="J384" s="35" t="s">
        <v>974</v>
      </c>
      <c r="K384" s="35" t="s">
        <v>1250</v>
      </c>
      <c r="L384" s="85" t="s">
        <v>2077</v>
      </c>
      <c r="M384" s="35" t="s">
        <v>2077</v>
      </c>
      <c r="N384" s="36" t="s">
        <v>2077</v>
      </c>
      <c r="O384" s="62" t="s">
        <v>974</v>
      </c>
      <c r="P384" s="59" t="s">
        <v>1862</v>
      </c>
      <c r="Q384" s="62" t="s">
        <v>1201</v>
      </c>
      <c r="R384" s="35"/>
      <c r="S384" s="104"/>
      <c r="T384" s="35"/>
      <c r="U384" s="35" t="s">
        <v>1197</v>
      </c>
      <c r="V384" s="35" t="s">
        <v>998</v>
      </c>
      <c r="W384" s="35"/>
      <c r="X384" s="35"/>
      <c r="Y384" s="35"/>
      <c r="Z384" s="35"/>
      <c r="AA384" s="35"/>
      <c r="AB384" s="35"/>
      <c r="AC384" s="280"/>
      <c r="AD384" s="280"/>
      <c r="AE384" s="280"/>
      <c r="AF384" s="280"/>
      <c r="AG384" s="280"/>
      <c r="AH384" s="284"/>
      <c r="AI384" s="280"/>
      <c r="AJ384" s="280"/>
      <c r="AK384" s="284"/>
      <c r="AL384" s="280"/>
      <c r="AN384" s="225"/>
      <c r="AO384" s="225"/>
      <c r="AP384" s="225"/>
      <c r="AQ384" s="225"/>
      <c r="AR384" s="225"/>
      <c r="AS384" s="225"/>
      <c r="AT384" s="225"/>
      <c r="AU384" s="225"/>
      <c r="AV384" s="236"/>
      <c r="AW384" s="225"/>
      <c r="AX384" s="236"/>
      <c r="AY384" s="225"/>
    </row>
    <row r="385" spans="1:51" s="92" customFormat="1" ht="12.75" customHeight="1">
      <c r="A385" s="160"/>
      <c r="B385" s="34" t="s">
        <v>709</v>
      </c>
      <c r="C385" s="18"/>
      <c r="D385" s="92" t="s">
        <v>655</v>
      </c>
      <c r="E385" s="92" t="s">
        <v>1300</v>
      </c>
      <c r="F385" s="35">
        <v>1</v>
      </c>
      <c r="G385" s="35" t="s">
        <v>1259</v>
      </c>
      <c r="H385" s="51">
        <v>5</v>
      </c>
      <c r="I385" s="35" t="s">
        <v>1205</v>
      </c>
      <c r="J385" s="35" t="s">
        <v>974</v>
      </c>
      <c r="K385" s="35" t="s">
        <v>1250</v>
      </c>
      <c r="L385" s="85" t="s">
        <v>2077</v>
      </c>
      <c r="M385" s="35" t="s">
        <v>2077</v>
      </c>
      <c r="N385" s="36" t="s">
        <v>2077</v>
      </c>
      <c r="O385" s="62" t="s">
        <v>974</v>
      </c>
      <c r="P385" s="59" t="s">
        <v>1862</v>
      </c>
      <c r="Q385" s="62" t="s">
        <v>1201</v>
      </c>
      <c r="R385" s="35"/>
      <c r="S385" s="104"/>
      <c r="T385" s="35"/>
      <c r="U385" s="35" t="s">
        <v>1197</v>
      </c>
      <c r="V385" s="35" t="s">
        <v>998</v>
      </c>
      <c r="W385" s="35"/>
      <c r="X385" s="35"/>
      <c r="Y385" s="35"/>
      <c r="Z385" s="35"/>
      <c r="AA385" s="35"/>
      <c r="AB385" s="35"/>
      <c r="AC385" s="280"/>
      <c r="AD385" s="280"/>
      <c r="AE385" s="280"/>
      <c r="AF385" s="280"/>
      <c r="AG385" s="280"/>
      <c r="AH385" s="284"/>
      <c r="AI385" s="280"/>
      <c r="AJ385" s="280"/>
      <c r="AK385" s="284"/>
      <c r="AL385" s="280"/>
      <c r="AN385" s="225"/>
      <c r="AO385" s="225"/>
      <c r="AP385" s="225"/>
      <c r="AQ385" s="225"/>
      <c r="AR385" s="225"/>
      <c r="AS385" s="225"/>
      <c r="AT385" s="225"/>
      <c r="AU385" s="225"/>
      <c r="AV385" s="236"/>
      <c r="AW385" s="225"/>
      <c r="AX385" s="236"/>
      <c r="AY385" s="225"/>
    </row>
    <row r="386" spans="1:51" s="92" customFormat="1" ht="12.75" customHeight="1">
      <c r="A386" s="160"/>
      <c r="B386" s="34" t="s">
        <v>709</v>
      </c>
      <c r="C386" s="18"/>
      <c r="D386" s="92" t="s">
        <v>656</v>
      </c>
      <c r="E386" s="92" t="s">
        <v>1300</v>
      </c>
      <c r="F386" s="35">
        <v>1</v>
      </c>
      <c r="G386" s="35" t="s">
        <v>1259</v>
      </c>
      <c r="H386" s="51">
        <v>5</v>
      </c>
      <c r="I386" s="35" t="s">
        <v>1205</v>
      </c>
      <c r="J386" s="35" t="s">
        <v>974</v>
      </c>
      <c r="K386" s="35" t="s">
        <v>1250</v>
      </c>
      <c r="L386" s="85" t="s">
        <v>2077</v>
      </c>
      <c r="M386" s="35" t="s">
        <v>2077</v>
      </c>
      <c r="N386" s="36" t="s">
        <v>2077</v>
      </c>
      <c r="O386" s="62" t="s">
        <v>974</v>
      </c>
      <c r="P386" s="59" t="s">
        <v>1862</v>
      </c>
      <c r="Q386" s="62" t="s">
        <v>1201</v>
      </c>
      <c r="R386" s="35"/>
      <c r="S386" s="104"/>
      <c r="T386" s="35"/>
      <c r="U386" s="35" t="s">
        <v>1197</v>
      </c>
      <c r="V386" s="35" t="s">
        <v>998</v>
      </c>
      <c r="W386" s="35"/>
      <c r="X386" s="35"/>
      <c r="Y386" s="35"/>
      <c r="Z386" s="35"/>
      <c r="AA386" s="35"/>
      <c r="AB386" s="35"/>
      <c r="AC386" s="280"/>
      <c r="AD386" s="280"/>
      <c r="AE386" s="280"/>
      <c r="AF386" s="280"/>
      <c r="AG386" s="280"/>
      <c r="AH386" s="284"/>
      <c r="AI386" s="280"/>
      <c r="AJ386" s="280"/>
      <c r="AK386" s="284"/>
      <c r="AL386" s="280"/>
      <c r="AN386" s="225"/>
      <c r="AO386" s="225"/>
      <c r="AP386" s="225"/>
      <c r="AQ386" s="225"/>
      <c r="AR386" s="225"/>
      <c r="AS386" s="225"/>
      <c r="AT386" s="225"/>
      <c r="AU386" s="225"/>
      <c r="AV386" s="236"/>
      <c r="AW386" s="225"/>
      <c r="AX386" s="236"/>
      <c r="AY386" s="225"/>
    </row>
    <row r="387" spans="1:51" s="92" customFormat="1" ht="12.75">
      <c r="A387" s="160"/>
      <c r="B387" s="34" t="s">
        <v>709</v>
      </c>
      <c r="C387" s="18"/>
      <c r="D387" s="34" t="s">
        <v>973</v>
      </c>
      <c r="E387" s="35"/>
      <c r="F387" s="35">
        <v>1</v>
      </c>
      <c r="G387" s="35" t="s">
        <v>1259</v>
      </c>
      <c r="H387" s="35">
        <v>2</v>
      </c>
      <c r="I387" s="35" t="s">
        <v>1204</v>
      </c>
      <c r="J387" s="35" t="s">
        <v>974</v>
      </c>
      <c r="K387" s="35" t="s">
        <v>2046</v>
      </c>
      <c r="L387" s="85">
        <v>53.7</v>
      </c>
      <c r="M387" s="35">
        <v>10</v>
      </c>
      <c r="N387" s="36"/>
      <c r="O387" s="62" t="s">
        <v>974</v>
      </c>
      <c r="P387" s="59"/>
      <c r="Q387" s="62" t="s">
        <v>1201</v>
      </c>
      <c r="R387" s="35"/>
      <c r="S387" s="35" t="s">
        <v>1859</v>
      </c>
      <c r="T387" s="35" t="s">
        <v>974</v>
      </c>
      <c r="U387" s="35" t="s">
        <v>833</v>
      </c>
      <c r="V387" s="35" t="s">
        <v>1313</v>
      </c>
      <c r="W387" s="35">
        <v>2011</v>
      </c>
      <c r="X387" s="35"/>
      <c r="Y387" s="35"/>
      <c r="Z387" s="35"/>
      <c r="AA387" s="35"/>
      <c r="AB387" s="35"/>
      <c r="AC387" s="280"/>
      <c r="AD387" s="280"/>
      <c r="AE387" s="280"/>
      <c r="AF387" s="280"/>
      <c r="AG387" s="280"/>
      <c r="AH387" s="284"/>
      <c r="AI387" s="280"/>
      <c r="AJ387" s="280"/>
      <c r="AK387" s="284"/>
      <c r="AL387" s="280"/>
      <c r="AN387" s="225"/>
      <c r="AO387" s="225"/>
      <c r="AP387" s="225"/>
      <c r="AQ387" s="225"/>
      <c r="AR387" s="225"/>
      <c r="AS387" s="225"/>
      <c r="AT387" s="225"/>
      <c r="AU387" s="225"/>
      <c r="AV387" s="236"/>
      <c r="AW387" s="225"/>
      <c r="AX387" s="236"/>
      <c r="AY387" s="225"/>
    </row>
    <row r="388" spans="1:51" s="92" customFormat="1" ht="12.75">
      <c r="A388" s="121"/>
      <c r="B388" s="34"/>
      <c r="C388" s="18"/>
      <c r="D388" s="34"/>
      <c r="E388" s="35"/>
      <c r="F388" s="35"/>
      <c r="G388" s="35"/>
      <c r="H388" s="35"/>
      <c r="I388" s="35"/>
      <c r="J388" s="35"/>
      <c r="K388" s="35"/>
      <c r="L388" s="85"/>
      <c r="M388" s="35"/>
      <c r="N388" s="36"/>
      <c r="O388" s="62"/>
      <c r="P388" s="59"/>
      <c r="Q388" s="62"/>
      <c r="R388" s="35"/>
      <c r="S388" s="35"/>
      <c r="T388" s="35"/>
      <c r="U388" s="35"/>
      <c r="V388" s="35"/>
      <c r="W388" s="35"/>
      <c r="X388" s="35"/>
      <c r="Y388" s="35"/>
      <c r="Z388" s="35"/>
      <c r="AA388" s="35"/>
      <c r="AB388" s="35"/>
      <c r="AC388" s="280"/>
      <c r="AD388" s="280"/>
      <c r="AE388" s="280"/>
      <c r="AF388" s="280"/>
      <c r="AG388" s="280"/>
      <c r="AH388" s="284"/>
      <c r="AI388" s="280"/>
      <c r="AJ388" s="280"/>
      <c r="AK388" s="284"/>
      <c r="AL388" s="280"/>
      <c r="AN388" s="225"/>
      <c r="AO388" s="225"/>
      <c r="AP388" s="225"/>
      <c r="AQ388" s="225"/>
      <c r="AR388" s="225"/>
      <c r="AS388" s="225"/>
      <c r="AT388" s="225"/>
      <c r="AU388" s="225"/>
      <c r="AV388" s="236"/>
      <c r="AW388" s="225"/>
      <c r="AX388" s="236"/>
      <c r="AY388" s="225"/>
    </row>
    <row r="389" spans="1:52" s="299" customFormat="1" ht="3.75" customHeight="1">
      <c r="A389" s="292"/>
      <c r="B389" s="292"/>
      <c r="C389" s="292"/>
      <c r="D389" s="292"/>
      <c r="E389" s="292"/>
      <c r="F389" s="293"/>
      <c r="G389" s="293"/>
      <c r="H389" s="293"/>
      <c r="I389" s="293"/>
      <c r="J389" s="293"/>
      <c r="K389" s="293"/>
      <c r="L389" s="293"/>
      <c r="M389" s="294"/>
      <c r="N389" s="293"/>
      <c r="O389" s="295"/>
      <c r="P389" s="293"/>
      <c r="Q389" s="296"/>
      <c r="R389" s="296"/>
      <c r="S389" s="293"/>
      <c r="T389" s="293"/>
      <c r="U389" s="293"/>
      <c r="V389" s="293"/>
      <c r="W389" s="293"/>
      <c r="X389" s="293"/>
      <c r="Y389" s="293"/>
      <c r="Z389" s="293"/>
      <c r="AA389" s="293"/>
      <c r="AB389" s="293"/>
      <c r="AC389" s="293"/>
      <c r="AD389" s="297"/>
      <c r="AE389" s="297"/>
      <c r="AF389" s="297"/>
      <c r="AG389" s="297"/>
      <c r="AH389" s="297"/>
      <c r="AI389" s="298"/>
      <c r="AJ389" s="297"/>
      <c r="AK389" s="297"/>
      <c r="AL389" s="298"/>
      <c r="AM389" s="297"/>
      <c r="AO389" s="300"/>
      <c r="AP389" s="300"/>
      <c r="AQ389" s="300"/>
      <c r="AR389" s="300"/>
      <c r="AS389" s="301"/>
      <c r="AT389" s="300"/>
      <c r="AU389" s="301"/>
      <c r="AV389" s="300"/>
      <c r="AW389" s="302"/>
      <c r="AX389" s="301"/>
      <c r="AY389" s="302"/>
      <c r="AZ389" s="301"/>
    </row>
    <row r="390" spans="2:52" ht="12.75">
      <c r="B390" s="41" t="s">
        <v>277</v>
      </c>
      <c r="C390" s="18"/>
      <c r="D390" s="18"/>
      <c r="E390" s="17"/>
      <c r="L390" s="5"/>
      <c r="M390" s="24"/>
      <c r="N390" s="5"/>
      <c r="O390" s="15"/>
      <c r="P390" s="5"/>
      <c r="Q390" s="30"/>
      <c r="R390" s="30"/>
      <c r="AC390" s="5"/>
      <c r="AH390" s="226"/>
      <c r="AI390" s="265"/>
      <c r="AK390" s="226"/>
      <c r="AL390" s="265"/>
      <c r="AM390" s="226"/>
      <c r="AN390" s="119"/>
      <c r="AO390" s="225"/>
      <c r="AP390" s="225"/>
      <c r="AQ390" s="225"/>
      <c r="AR390" s="225"/>
      <c r="AT390" s="225"/>
      <c r="AV390" s="225"/>
      <c r="AW390" s="267"/>
      <c r="AX390" s="223"/>
      <c r="AY390" s="267"/>
      <c r="AZ390" s="223"/>
    </row>
    <row r="391" spans="1:52" s="299" customFormat="1" ht="3.75" customHeight="1">
      <c r="A391" s="170"/>
      <c r="B391" s="292"/>
      <c r="C391" s="292"/>
      <c r="D391" s="292"/>
      <c r="E391" s="292"/>
      <c r="F391" s="293"/>
      <c r="G391" s="293"/>
      <c r="H391" s="293"/>
      <c r="I391" s="293"/>
      <c r="J391" s="293"/>
      <c r="K391" s="293"/>
      <c r="L391" s="293"/>
      <c r="M391" s="294"/>
      <c r="N391" s="293"/>
      <c r="O391" s="295"/>
      <c r="P391" s="293"/>
      <c r="Q391" s="296"/>
      <c r="R391" s="296"/>
      <c r="S391" s="293"/>
      <c r="T391" s="293"/>
      <c r="U391" s="293"/>
      <c r="V391" s="293"/>
      <c r="W391" s="293"/>
      <c r="X391" s="293"/>
      <c r="Y391" s="293"/>
      <c r="Z391" s="293"/>
      <c r="AA391" s="293"/>
      <c r="AB391" s="293"/>
      <c r="AC391" s="293"/>
      <c r="AD391" s="297"/>
      <c r="AE391" s="297"/>
      <c r="AF391" s="297"/>
      <c r="AG391" s="297"/>
      <c r="AH391" s="297"/>
      <c r="AI391" s="298"/>
      <c r="AJ391" s="297"/>
      <c r="AK391" s="297"/>
      <c r="AL391" s="298"/>
      <c r="AM391" s="297"/>
      <c r="AO391" s="300"/>
      <c r="AP391" s="300"/>
      <c r="AQ391" s="300"/>
      <c r="AR391" s="300"/>
      <c r="AS391" s="301"/>
      <c r="AT391" s="300"/>
      <c r="AU391" s="301"/>
      <c r="AV391" s="300"/>
      <c r="AW391" s="302"/>
      <c r="AX391" s="301"/>
      <c r="AY391" s="302"/>
      <c r="AZ391" s="301"/>
    </row>
    <row r="392" spans="3:47" ht="12.75" customHeight="1">
      <c r="C392" s="18"/>
      <c r="D392" s="17"/>
      <c r="AN392" s="225"/>
      <c r="AO392" s="225"/>
      <c r="AP392" s="225"/>
      <c r="AQ392" s="225"/>
      <c r="AS392" s="225"/>
      <c r="AU392" s="225"/>
    </row>
    <row r="393" spans="1:47" ht="12.75">
      <c r="A393" s="161"/>
      <c r="B393" s="17" t="s">
        <v>710</v>
      </c>
      <c r="C393" s="18">
        <v>2892874</v>
      </c>
      <c r="D393" s="17" t="s">
        <v>976</v>
      </c>
      <c r="E393" s="67" t="s">
        <v>1441</v>
      </c>
      <c r="F393" s="57">
        <v>1</v>
      </c>
      <c r="G393" s="5" t="s">
        <v>699</v>
      </c>
      <c r="H393" s="35">
        <v>2</v>
      </c>
      <c r="I393" s="57" t="s">
        <v>1204</v>
      </c>
      <c r="J393" s="5" t="s">
        <v>977</v>
      </c>
      <c r="K393" s="5" t="s">
        <v>1250</v>
      </c>
      <c r="L393" s="24">
        <v>44</v>
      </c>
      <c r="M393" s="72">
        <v>2.2</v>
      </c>
      <c r="N393" s="39" t="s">
        <v>2090</v>
      </c>
      <c r="O393" s="16" t="s">
        <v>978</v>
      </c>
      <c r="P393" s="57"/>
      <c r="Q393" s="16" t="s">
        <v>1201</v>
      </c>
      <c r="S393" s="57" t="s">
        <v>2095</v>
      </c>
      <c r="T393" s="57" t="s">
        <v>2096</v>
      </c>
      <c r="U393" s="57" t="s">
        <v>992</v>
      </c>
      <c r="V393" s="57" t="s">
        <v>1318</v>
      </c>
      <c r="W393" s="5">
        <v>2012</v>
      </c>
      <c r="X393" s="57" t="s">
        <v>2091</v>
      </c>
      <c r="Y393" s="57" t="s">
        <v>2092</v>
      </c>
      <c r="Z393" s="57" t="s">
        <v>2093</v>
      </c>
      <c r="AA393" s="57" t="s">
        <v>2094</v>
      </c>
      <c r="AB393" s="57"/>
      <c r="AC393" s="226">
        <v>1815</v>
      </c>
      <c r="AD393" s="226">
        <v>5190</v>
      </c>
      <c r="AE393" s="226">
        <v>370913</v>
      </c>
      <c r="AF393" s="226">
        <v>1331469</v>
      </c>
      <c r="AG393" s="226">
        <v>4342</v>
      </c>
      <c r="AH393" s="265">
        <v>5623</v>
      </c>
      <c r="AI393" s="226">
        <v>11462</v>
      </c>
      <c r="AJ393" s="226">
        <v>246388</v>
      </c>
      <c r="AK393" s="265">
        <v>416663</v>
      </c>
      <c r="AL393" s="226">
        <v>1100246</v>
      </c>
      <c r="AN393" s="225">
        <v>0.34971098265895956</v>
      </c>
      <c r="AO393" s="225">
        <v>0.0048933307810726506</v>
      </c>
      <c r="AP393" s="225">
        <v>0.0038979503090195867</v>
      </c>
      <c r="AQ393" s="225">
        <v>0.37881696039085677</v>
      </c>
      <c r="AR393" s="223">
        <v>0.4905775606351422</v>
      </c>
      <c r="AS393" s="225">
        <v>0.017622611490819357</v>
      </c>
      <c r="AT393" s="223">
        <v>0.013495318758805077</v>
      </c>
      <c r="AU393" s="225">
        <v>0.010417670230112175</v>
      </c>
    </row>
    <row r="394" spans="1:47" ht="12.75" customHeight="1">
      <c r="A394" s="161"/>
      <c r="B394" s="17" t="s">
        <v>710</v>
      </c>
      <c r="C394" s="18"/>
      <c r="D394" s="76" t="s">
        <v>580</v>
      </c>
      <c r="E394" s="57"/>
      <c r="F394" s="57">
        <v>1</v>
      </c>
      <c r="G394" s="5" t="s">
        <v>699</v>
      </c>
      <c r="H394" s="35">
        <v>4</v>
      </c>
      <c r="I394" s="57" t="s">
        <v>1213</v>
      </c>
      <c r="J394" s="5" t="s">
        <v>980</v>
      </c>
      <c r="K394" s="35" t="s">
        <v>1925</v>
      </c>
      <c r="L394" s="24">
        <v>311.5</v>
      </c>
      <c r="M394" s="77" t="s">
        <v>581</v>
      </c>
      <c r="N394" s="39">
        <v>5023</v>
      </c>
      <c r="O394" s="16" t="s">
        <v>979</v>
      </c>
      <c r="P394" s="57"/>
      <c r="Q394" s="16" t="s">
        <v>1201</v>
      </c>
      <c r="S394" s="57" t="s">
        <v>586</v>
      </c>
      <c r="T394" s="57" t="s">
        <v>587</v>
      </c>
      <c r="U394" s="57" t="s">
        <v>582</v>
      </c>
      <c r="V394" s="5" t="s">
        <v>998</v>
      </c>
      <c r="W394" s="57" t="s">
        <v>583</v>
      </c>
      <c r="X394" s="5">
        <v>0</v>
      </c>
      <c r="Y394" s="57" t="s">
        <v>584</v>
      </c>
      <c r="AA394" s="217" t="s">
        <v>585</v>
      </c>
      <c r="AB394" s="217"/>
      <c r="AN394" s="225"/>
      <c r="AO394" s="225"/>
      <c r="AP394" s="225"/>
      <c r="AQ394" s="225"/>
      <c r="AS394" s="225"/>
      <c r="AU394" s="225"/>
    </row>
    <row r="395" spans="1:47" ht="12.75" customHeight="1">
      <c r="A395" s="161"/>
      <c r="B395" s="76" t="s">
        <v>710</v>
      </c>
      <c r="C395" s="18"/>
      <c r="D395" s="76" t="s">
        <v>588</v>
      </c>
      <c r="E395" s="57"/>
      <c r="F395" s="57">
        <v>1</v>
      </c>
      <c r="G395" s="5" t="s">
        <v>699</v>
      </c>
      <c r="H395" s="35">
        <v>4</v>
      </c>
      <c r="I395" s="57" t="s">
        <v>1213</v>
      </c>
      <c r="J395" s="57" t="s">
        <v>980</v>
      </c>
      <c r="K395" s="35" t="s">
        <v>1925</v>
      </c>
      <c r="L395" s="24">
        <v>122.1</v>
      </c>
      <c r="M395" s="72">
        <v>1.4</v>
      </c>
      <c r="N395" s="39">
        <v>2578</v>
      </c>
      <c r="O395" s="16" t="s">
        <v>979</v>
      </c>
      <c r="P395" s="57"/>
      <c r="Q395" s="16" t="s">
        <v>1201</v>
      </c>
      <c r="S395" s="57" t="s">
        <v>589</v>
      </c>
      <c r="T395" s="57" t="s">
        <v>590</v>
      </c>
      <c r="U395" s="57" t="s">
        <v>582</v>
      </c>
      <c r="V395" s="5" t="s">
        <v>998</v>
      </c>
      <c r="W395" s="57" t="s">
        <v>583</v>
      </c>
      <c r="X395" s="5">
        <v>0</v>
      </c>
      <c r="Y395" s="57" t="s">
        <v>584</v>
      </c>
      <c r="AA395" s="217" t="s">
        <v>585</v>
      </c>
      <c r="AB395" s="217"/>
      <c r="AN395" s="225"/>
      <c r="AO395" s="225"/>
      <c r="AP395" s="225"/>
      <c r="AQ395" s="225"/>
      <c r="AS395" s="225"/>
      <c r="AU395" s="225"/>
    </row>
    <row r="396" spans="1:47" ht="12.75" customHeight="1">
      <c r="A396" s="161"/>
      <c r="B396" s="17" t="s">
        <v>710</v>
      </c>
      <c r="C396" s="18"/>
      <c r="D396" s="76" t="s">
        <v>591</v>
      </c>
      <c r="E396" s="57"/>
      <c r="F396" s="57">
        <v>1</v>
      </c>
      <c r="G396" s="5" t="s">
        <v>699</v>
      </c>
      <c r="H396" s="35">
        <v>4</v>
      </c>
      <c r="I396" s="57" t="s">
        <v>1213</v>
      </c>
      <c r="J396" s="5" t="s">
        <v>980</v>
      </c>
      <c r="K396" s="35" t="s">
        <v>1925</v>
      </c>
      <c r="L396" s="138">
        <v>537.4</v>
      </c>
      <c r="M396" s="77" t="s">
        <v>592</v>
      </c>
      <c r="N396" s="39">
        <v>7312</v>
      </c>
      <c r="O396" s="16" t="s">
        <v>979</v>
      </c>
      <c r="P396" s="57"/>
      <c r="Q396" s="16" t="s">
        <v>1201</v>
      </c>
      <c r="S396" s="57" t="s">
        <v>589</v>
      </c>
      <c r="T396" s="57" t="s">
        <v>590</v>
      </c>
      <c r="U396" s="57" t="s">
        <v>582</v>
      </c>
      <c r="V396" s="5" t="s">
        <v>998</v>
      </c>
      <c r="W396" s="57" t="s">
        <v>583</v>
      </c>
      <c r="X396" s="5">
        <v>0</v>
      </c>
      <c r="Y396" s="57" t="s">
        <v>584</v>
      </c>
      <c r="AA396" s="217" t="s">
        <v>585</v>
      </c>
      <c r="AB396" s="217"/>
      <c r="AN396" s="225"/>
      <c r="AO396" s="225"/>
      <c r="AP396" s="225"/>
      <c r="AQ396" s="225"/>
      <c r="AS396" s="225"/>
      <c r="AU396" s="225"/>
    </row>
    <row r="397" spans="1:47" ht="12.75" customHeight="1">
      <c r="A397" s="161"/>
      <c r="B397" s="17" t="s">
        <v>710</v>
      </c>
      <c r="C397" s="18"/>
      <c r="D397" s="76" t="s">
        <v>598</v>
      </c>
      <c r="E397" s="57"/>
      <c r="F397" s="57">
        <v>1</v>
      </c>
      <c r="G397" s="5" t="s">
        <v>699</v>
      </c>
      <c r="H397" s="35">
        <v>4</v>
      </c>
      <c r="I397" s="57" t="s">
        <v>1213</v>
      </c>
      <c r="J397" s="5" t="s">
        <v>980</v>
      </c>
      <c r="K397" s="35" t="s">
        <v>1925</v>
      </c>
      <c r="L397" s="138" t="s">
        <v>2077</v>
      </c>
      <c r="M397" s="72">
        <v>2.2</v>
      </c>
      <c r="N397" s="39" t="s">
        <v>2077</v>
      </c>
      <c r="O397" s="16" t="s">
        <v>594</v>
      </c>
      <c r="P397" s="57"/>
      <c r="Q397" s="16" t="s">
        <v>1201</v>
      </c>
      <c r="S397" s="57" t="s">
        <v>589</v>
      </c>
      <c r="T397" s="57" t="s">
        <v>590</v>
      </c>
      <c r="U397" s="57" t="s">
        <v>582</v>
      </c>
      <c r="V397" s="5" t="s">
        <v>998</v>
      </c>
      <c r="W397" s="57" t="s">
        <v>595</v>
      </c>
      <c r="X397" s="5">
        <v>0</v>
      </c>
      <c r="Y397" s="57" t="s">
        <v>584</v>
      </c>
      <c r="AA397" s="217" t="s">
        <v>585</v>
      </c>
      <c r="AB397" s="217"/>
      <c r="AN397" s="225"/>
      <c r="AO397" s="225"/>
      <c r="AP397" s="225"/>
      <c r="AQ397" s="225"/>
      <c r="AS397" s="225"/>
      <c r="AU397" s="225"/>
    </row>
    <row r="398" spans="1:47" ht="12.75" customHeight="1">
      <c r="A398" s="161"/>
      <c r="B398" s="17" t="s">
        <v>710</v>
      </c>
      <c r="C398" s="18"/>
      <c r="D398" s="76" t="s">
        <v>2097</v>
      </c>
      <c r="E398" s="57"/>
      <c r="F398" s="57">
        <v>1</v>
      </c>
      <c r="G398" s="5" t="s">
        <v>699</v>
      </c>
      <c r="H398" s="35">
        <v>4</v>
      </c>
      <c r="I398" s="57" t="s">
        <v>1213</v>
      </c>
      <c r="J398" s="5" t="s">
        <v>980</v>
      </c>
      <c r="K398" s="35" t="s">
        <v>1925</v>
      </c>
      <c r="L398" s="138" t="s">
        <v>2077</v>
      </c>
      <c r="M398" s="77" t="s">
        <v>599</v>
      </c>
      <c r="N398" s="39" t="s">
        <v>2077</v>
      </c>
      <c r="O398" s="16" t="s">
        <v>594</v>
      </c>
      <c r="P398" s="57"/>
      <c r="Q398" s="16" t="s">
        <v>1201</v>
      </c>
      <c r="S398" s="57" t="s">
        <v>589</v>
      </c>
      <c r="T398" s="57" t="s">
        <v>590</v>
      </c>
      <c r="U398" s="57" t="s">
        <v>582</v>
      </c>
      <c r="V398" s="5" t="s">
        <v>998</v>
      </c>
      <c r="W398" s="57" t="s">
        <v>595</v>
      </c>
      <c r="X398" s="5">
        <v>0</v>
      </c>
      <c r="Y398" s="57" t="s">
        <v>584</v>
      </c>
      <c r="AA398" s="217" t="s">
        <v>585</v>
      </c>
      <c r="AB398" s="217"/>
      <c r="AN398" s="225"/>
      <c r="AO398" s="225"/>
      <c r="AP398" s="225"/>
      <c r="AQ398" s="225"/>
      <c r="AS398" s="225"/>
      <c r="AU398" s="225"/>
    </row>
    <row r="399" spans="1:47" ht="12.75" customHeight="1">
      <c r="A399" s="161"/>
      <c r="B399" s="17" t="s">
        <v>710</v>
      </c>
      <c r="C399" s="18"/>
      <c r="D399" s="76" t="s">
        <v>593</v>
      </c>
      <c r="E399" s="57"/>
      <c r="F399" s="57">
        <v>1</v>
      </c>
      <c r="G399" s="5" t="s">
        <v>699</v>
      </c>
      <c r="H399" s="51">
        <v>5</v>
      </c>
      <c r="I399" s="57" t="s">
        <v>1205</v>
      </c>
      <c r="J399" s="5" t="s">
        <v>980</v>
      </c>
      <c r="K399" s="35" t="s">
        <v>1925</v>
      </c>
      <c r="L399" s="138" t="s">
        <v>2077</v>
      </c>
      <c r="M399" s="72">
        <v>16</v>
      </c>
      <c r="N399" s="39" t="s">
        <v>2077</v>
      </c>
      <c r="O399" s="16" t="s">
        <v>594</v>
      </c>
      <c r="P399" s="57"/>
      <c r="Q399" s="16" t="s">
        <v>1201</v>
      </c>
      <c r="S399" s="57" t="s">
        <v>589</v>
      </c>
      <c r="T399" s="57" t="s">
        <v>590</v>
      </c>
      <c r="U399" s="57" t="s">
        <v>582</v>
      </c>
      <c r="V399" s="5" t="s">
        <v>998</v>
      </c>
      <c r="W399" s="57" t="s">
        <v>595</v>
      </c>
      <c r="X399" s="5">
        <v>0</v>
      </c>
      <c r="Y399" s="57" t="s">
        <v>584</v>
      </c>
      <c r="AA399" s="217" t="s">
        <v>585</v>
      </c>
      <c r="AB399" s="217"/>
      <c r="AN399" s="225"/>
      <c r="AO399" s="225"/>
      <c r="AP399" s="225"/>
      <c r="AQ399" s="225"/>
      <c r="AS399" s="225"/>
      <c r="AU399" s="225"/>
    </row>
    <row r="400" spans="1:47" ht="12.75" customHeight="1">
      <c r="A400" s="161"/>
      <c r="B400" s="17" t="s">
        <v>710</v>
      </c>
      <c r="C400" s="18"/>
      <c r="D400" s="76" t="s">
        <v>596</v>
      </c>
      <c r="E400" s="57"/>
      <c r="F400" s="57">
        <v>1</v>
      </c>
      <c r="G400" s="5" t="s">
        <v>699</v>
      </c>
      <c r="H400" s="51">
        <v>5</v>
      </c>
      <c r="I400" s="57" t="s">
        <v>1205</v>
      </c>
      <c r="J400" s="5" t="s">
        <v>980</v>
      </c>
      <c r="K400" s="35" t="s">
        <v>1925</v>
      </c>
      <c r="L400" s="138" t="s">
        <v>2077</v>
      </c>
      <c r="M400" s="72">
        <v>12</v>
      </c>
      <c r="N400" s="39" t="s">
        <v>2077</v>
      </c>
      <c r="O400" s="16" t="s">
        <v>597</v>
      </c>
      <c r="P400" s="57"/>
      <c r="Q400" s="16" t="s">
        <v>1201</v>
      </c>
      <c r="S400" s="57" t="s">
        <v>589</v>
      </c>
      <c r="T400" s="57" t="s">
        <v>590</v>
      </c>
      <c r="U400" s="57" t="s">
        <v>582</v>
      </c>
      <c r="V400" s="5" t="s">
        <v>998</v>
      </c>
      <c r="W400" s="57" t="s">
        <v>595</v>
      </c>
      <c r="X400" s="5">
        <v>0</v>
      </c>
      <c r="Y400" s="57" t="s">
        <v>584</v>
      </c>
      <c r="AA400" s="217" t="s">
        <v>585</v>
      </c>
      <c r="AB400" s="217"/>
      <c r="AN400" s="225"/>
      <c r="AO400" s="225"/>
      <c r="AP400" s="225"/>
      <c r="AQ400" s="225"/>
      <c r="AS400" s="225"/>
      <c r="AU400" s="225"/>
    </row>
    <row r="401" spans="1:47" ht="12.75" customHeight="1">
      <c r="A401" s="161"/>
      <c r="B401" s="17" t="s">
        <v>710</v>
      </c>
      <c r="C401" s="18"/>
      <c r="D401" s="76" t="s">
        <v>2098</v>
      </c>
      <c r="E401" s="57"/>
      <c r="F401" s="57">
        <v>1</v>
      </c>
      <c r="G401" s="5" t="s">
        <v>699</v>
      </c>
      <c r="H401" s="51">
        <v>5</v>
      </c>
      <c r="I401" s="57" t="s">
        <v>1205</v>
      </c>
      <c r="J401" s="5" t="s">
        <v>980</v>
      </c>
      <c r="K401" s="35" t="s">
        <v>1925</v>
      </c>
      <c r="L401" s="138" t="s">
        <v>2077</v>
      </c>
      <c r="M401" s="72">
        <v>5.3</v>
      </c>
      <c r="N401" s="39" t="s">
        <v>2077</v>
      </c>
      <c r="O401" s="16" t="s">
        <v>594</v>
      </c>
      <c r="P401" s="57"/>
      <c r="Q401" s="16" t="s">
        <v>1201</v>
      </c>
      <c r="S401" s="57" t="s">
        <v>589</v>
      </c>
      <c r="T401" s="57" t="s">
        <v>590</v>
      </c>
      <c r="U401" s="57" t="s">
        <v>582</v>
      </c>
      <c r="V401" s="5" t="s">
        <v>998</v>
      </c>
      <c r="W401" s="57" t="s">
        <v>595</v>
      </c>
      <c r="X401" s="5">
        <v>0</v>
      </c>
      <c r="Y401" s="57" t="s">
        <v>584</v>
      </c>
      <c r="AA401" s="217" t="s">
        <v>585</v>
      </c>
      <c r="AB401" s="217"/>
      <c r="AN401" s="225"/>
      <c r="AO401" s="225"/>
      <c r="AP401" s="225"/>
      <c r="AQ401" s="225"/>
      <c r="AS401" s="225"/>
      <c r="AU401" s="225"/>
    </row>
    <row r="402" spans="1:47" ht="12.75" customHeight="1">
      <c r="A402" s="161"/>
      <c r="B402" s="17" t="s">
        <v>710</v>
      </c>
      <c r="C402" s="18"/>
      <c r="D402" s="76" t="s">
        <v>600</v>
      </c>
      <c r="E402" s="57"/>
      <c r="F402" s="57">
        <v>1</v>
      </c>
      <c r="G402" s="5" t="s">
        <v>699</v>
      </c>
      <c r="H402" s="51">
        <v>5</v>
      </c>
      <c r="I402" s="57" t="s">
        <v>1205</v>
      </c>
      <c r="J402" s="5" t="s">
        <v>980</v>
      </c>
      <c r="K402" s="57" t="s">
        <v>1236</v>
      </c>
      <c r="L402" s="138" t="s">
        <v>2077</v>
      </c>
      <c r="M402" s="57" t="s">
        <v>2077</v>
      </c>
      <c r="N402" s="39" t="s">
        <v>2077</v>
      </c>
      <c r="O402" s="16" t="s">
        <v>594</v>
      </c>
      <c r="P402" s="57"/>
      <c r="Q402" s="16" t="s">
        <v>1201</v>
      </c>
      <c r="S402" s="57" t="s">
        <v>589</v>
      </c>
      <c r="T402" s="57" t="s">
        <v>590</v>
      </c>
      <c r="U402" s="57" t="s">
        <v>582</v>
      </c>
      <c r="V402" s="5" t="s">
        <v>998</v>
      </c>
      <c r="W402" s="57" t="s">
        <v>601</v>
      </c>
      <c r="X402" s="5">
        <v>0</v>
      </c>
      <c r="Y402" s="57" t="s">
        <v>584</v>
      </c>
      <c r="AA402" s="57" t="s">
        <v>602</v>
      </c>
      <c r="AB402" s="57"/>
      <c r="AN402" s="225"/>
      <c r="AO402" s="225"/>
      <c r="AP402" s="225"/>
      <c r="AQ402" s="225"/>
      <c r="AS402" s="225"/>
      <c r="AU402" s="225"/>
    </row>
    <row r="403" spans="1:47" ht="12.75" customHeight="1">
      <c r="A403" s="161"/>
      <c r="B403" s="17" t="s">
        <v>710</v>
      </c>
      <c r="C403" s="18"/>
      <c r="D403" s="76" t="s">
        <v>603</v>
      </c>
      <c r="E403" s="57"/>
      <c r="F403" s="57">
        <v>1</v>
      </c>
      <c r="G403" s="5" t="s">
        <v>699</v>
      </c>
      <c r="H403" s="51">
        <v>5</v>
      </c>
      <c r="I403" s="57" t="s">
        <v>1205</v>
      </c>
      <c r="J403" s="5" t="s">
        <v>980</v>
      </c>
      <c r="K403" s="57" t="s">
        <v>1236</v>
      </c>
      <c r="L403" s="138" t="s">
        <v>2077</v>
      </c>
      <c r="M403" s="57" t="s">
        <v>2077</v>
      </c>
      <c r="N403" s="39" t="s">
        <v>2077</v>
      </c>
      <c r="O403" s="16" t="s">
        <v>594</v>
      </c>
      <c r="P403" s="57"/>
      <c r="Q403" s="16" t="s">
        <v>1201</v>
      </c>
      <c r="S403" s="57" t="s">
        <v>589</v>
      </c>
      <c r="T403" s="57" t="s">
        <v>590</v>
      </c>
      <c r="U403" s="57" t="s">
        <v>582</v>
      </c>
      <c r="V403" s="5" t="s">
        <v>998</v>
      </c>
      <c r="W403" s="57" t="s">
        <v>601</v>
      </c>
      <c r="X403" s="5">
        <v>0</v>
      </c>
      <c r="Y403" s="57" t="s">
        <v>584</v>
      </c>
      <c r="AA403" s="57" t="s">
        <v>602</v>
      </c>
      <c r="AB403" s="57"/>
      <c r="AN403" s="225"/>
      <c r="AO403" s="225"/>
      <c r="AP403" s="225"/>
      <c r="AQ403" s="225"/>
      <c r="AS403" s="225"/>
      <c r="AU403" s="225"/>
    </row>
    <row r="404" spans="1:47" ht="12.75" customHeight="1">
      <c r="A404" s="161"/>
      <c r="B404" s="17" t="s">
        <v>710</v>
      </c>
      <c r="C404" s="18"/>
      <c r="D404" s="76" t="s">
        <v>604</v>
      </c>
      <c r="E404" s="57"/>
      <c r="F404" s="57">
        <v>1</v>
      </c>
      <c r="G404" s="5" t="s">
        <v>699</v>
      </c>
      <c r="H404" s="51">
        <v>5</v>
      </c>
      <c r="I404" s="57" t="s">
        <v>1205</v>
      </c>
      <c r="J404" s="5" t="s">
        <v>980</v>
      </c>
      <c r="K404" s="57" t="s">
        <v>1236</v>
      </c>
      <c r="L404" s="138" t="s">
        <v>2077</v>
      </c>
      <c r="M404" s="57" t="s">
        <v>2077</v>
      </c>
      <c r="N404" s="39" t="s">
        <v>2077</v>
      </c>
      <c r="O404" s="16" t="s">
        <v>594</v>
      </c>
      <c r="P404" s="57"/>
      <c r="Q404" s="16" t="s">
        <v>1201</v>
      </c>
      <c r="S404" s="57" t="s">
        <v>589</v>
      </c>
      <c r="T404" s="57" t="s">
        <v>590</v>
      </c>
      <c r="U404" s="57" t="s">
        <v>582</v>
      </c>
      <c r="V404" s="5" t="s">
        <v>998</v>
      </c>
      <c r="W404" s="57" t="s">
        <v>601</v>
      </c>
      <c r="X404" s="5">
        <v>0</v>
      </c>
      <c r="Y404" s="57" t="s">
        <v>584</v>
      </c>
      <c r="AA404" s="57" t="s">
        <v>602</v>
      </c>
      <c r="AB404" s="57"/>
      <c r="AN404" s="225"/>
      <c r="AO404" s="225"/>
      <c r="AP404" s="225"/>
      <c r="AQ404" s="225"/>
      <c r="AS404" s="225"/>
      <c r="AU404" s="225"/>
    </row>
    <row r="405" spans="1:47" ht="12.75" customHeight="1">
      <c r="A405" s="161"/>
      <c r="B405" s="17" t="s">
        <v>710</v>
      </c>
      <c r="C405" s="18"/>
      <c r="D405" s="76" t="s">
        <v>605</v>
      </c>
      <c r="E405" s="57"/>
      <c r="F405" s="57">
        <v>1</v>
      </c>
      <c r="G405" s="5" t="s">
        <v>699</v>
      </c>
      <c r="H405" s="51">
        <v>5</v>
      </c>
      <c r="I405" s="57" t="s">
        <v>1205</v>
      </c>
      <c r="J405" s="5" t="s">
        <v>980</v>
      </c>
      <c r="K405" s="57" t="s">
        <v>1236</v>
      </c>
      <c r="L405" s="138" t="s">
        <v>2077</v>
      </c>
      <c r="M405" s="57" t="s">
        <v>2077</v>
      </c>
      <c r="N405" s="39" t="s">
        <v>2077</v>
      </c>
      <c r="O405" s="16" t="s">
        <v>594</v>
      </c>
      <c r="P405" s="57"/>
      <c r="Q405" s="16" t="s">
        <v>1201</v>
      </c>
      <c r="S405" s="57" t="s">
        <v>589</v>
      </c>
      <c r="T405" s="57" t="s">
        <v>590</v>
      </c>
      <c r="U405" s="57" t="s">
        <v>582</v>
      </c>
      <c r="V405" s="5" t="s">
        <v>998</v>
      </c>
      <c r="W405" s="57" t="s">
        <v>601</v>
      </c>
      <c r="X405" s="5">
        <v>0</v>
      </c>
      <c r="Y405" s="57" t="s">
        <v>584</v>
      </c>
      <c r="AA405" s="57" t="s">
        <v>602</v>
      </c>
      <c r="AB405" s="57"/>
      <c r="AN405" s="225"/>
      <c r="AO405" s="225"/>
      <c r="AP405" s="225"/>
      <c r="AQ405" s="225"/>
      <c r="AS405" s="225"/>
      <c r="AU405" s="225"/>
    </row>
    <row r="406" spans="1:47" ht="12.75" customHeight="1">
      <c r="A406" s="161"/>
      <c r="B406" s="17" t="s">
        <v>710</v>
      </c>
      <c r="C406" s="18"/>
      <c r="D406" s="76" t="s">
        <v>606</v>
      </c>
      <c r="E406" s="57"/>
      <c r="F406" s="57">
        <v>1</v>
      </c>
      <c r="G406" s="5" t="s">
        <v>699</v>
      </c>
      <c r="H406" s="51">
        <v>5</v>
      </c>
      <c r="I406" s="57" t="s">
        <v>1205</v>
      </c>
      <c r="J406" s="5" t="s">
        <v>980</v>
      </c>
      <c r="K406" s="57" t="s">
        <v>1236</v>
      </c>
      <c r="L406" s="138" t="s">
        <v>2077</v>
      </c>
      <c r="M406" s="57" t="s">
        <v>2077</v>
      </c>
      <c r="N406" s="39" t="s">
        <v>2077</v>
      </c>
      <c r="O406" s="16" t="s">
        <v>594</v>
      </c>
      <c r="P406" s="57"/>
      <c r="Q406" s="16" t="s">
        <v>1201</v>
      </c>
      <c r="S406" s="57" t="s">
        <v>589</v>
      </c>
      <c r="T406" s="57" t="s">
        <v>590</v>
      </c>
      <c r="U406" s="57" t="s">
        <v>582</v>
      </c>
      <c r="V406" s="5" t="s">
        <v>998</v>
      </c>
      <c r="W406" s="57" t="s">
        <v>601</v>
      </c>
      <c r="X406" s="5">
        <v>0</v>
      </c>
      <c r="Y406" s="57" t="s">
        <v>584</v>
      </c>
      <c r="AA406" s="57" t="s">
        <v>602</v>
      </c>
      <c r="AB406" s="57"/>
      <c r="AN406" s="225"/>
      <c r="AO406" s="225"/>
      <c r="AP406" s="225"/>
      <c r="AQ406" s="225"/>
      <c r="AS406" s="225"/>
      <c r="AU406" s="225"/>
    </row>
    <row r="407" spans="1:47" ht="12.75" customHeight="1">
      <c r="A407" s="161"/>
      <c r="B407" s="17" t="s">
        <v>710</v>
      </c>
      <c r="C407" s="18"/>
      <c r="D407" s="76" t="s">
        <v>607</v>
      </c>
      <c r="E407" s="57"/>
      <c r="F407" s="57">
        <v>1</v>
      </c>
      <c r="G407" s="5" t="s">
        <v>699</v>
      </c>
      <c r="H407" s="51">
        <v>5</v>
      </c>
      <c r="I407" s="57" t="s">
        <v>1205</v>
      </c>
      <c r="J407" s="5" t="s">
        <v>980</v>
      </c>
      <c r="K407" s="57" t="s">
        <v>210</v>
      </c>
      <c r="L407" s="138" t="s">
        <v>2077</v>
      </c>
      <c r="M407" s="57" t="s">
        <v>2077</v>
      </c>
      <c r="N407" s="39" t="s">
        <v>2077</v>
      </c>
      <c r="O407" s="16" t="s">
        <v>594</v>
      </c>
      <c r="P407" s="57"/>
      <c r="Q407" s="16" t="s">
        <v>1201</v>
      </c>
      <c r="S407" s="57" t="s">
        <v>589</v>
      </c>
      <c r="T407" s="57" t="s">
        <v>590</v>
      </c>
      <c r="U407" s="57" t="s">
        <v>582</v>
      </c>
      <c r="V407" s="5" t="s">
        <v>998</v>
      </c>
      <c r="W407" s="57" t="s">
        <v>1952</v>
      </c>
      <c r="X407" s="5">
        <v>0</v>
      </c>
      <c r="Y407" s="57" t="s">
        <v>584</v>
      </c>
      <c r="AN407" s="225"/>
      <c r="AO407" s="225"/>
      <c r="AP407" s="225"/>
      <c r="AQ407" s="225"/>
      <c r="AS407" s="225"/>
      <c r="AU407" s="225"/>
    </row>
    <row r="408" spans="1:47" ht="12.75" customHeight="1">
      <c r="A408" s="161"/>
      <c r="B408" s="17" t="s">
        <v>710</v>
      </c>
      <c r="C408" s="18"/>
      <c r="D408" s="76" t="s">
        <v>608</v>
      </c>
      <c r="E408" s="57"/>
      <c r="F408" s="57">
        <v>1</v>
      </c>
      <c r="G408" s="5" t="s">
        <v>699</v>
      </c>
      <c r="H408" s="51">
        <v>5</v>
      </c>
      <c r="I408" s="57" t="s">
        <v>1205</v>
      </c>
      <c r="J408" s="5" t="s">
        <v>980</v>
      </c>
      <c r="K408" s="57" t="s">
        <v>210</v>
      </c>
      <c r="L408" s="138" t="s">
        <v>2077</v>
      </c>
      <c r="M408" s="57" t="s">
        <v>2077</v>
      </c>
      <c r="N408" s="39" t="s">
        <v>2077</v>
      </c>
      <c r="O408" s="16" t="s">
        <v>594</v>
      </c>
      <c r="P408" s="57"/>
      <c r="Q408" s="16" t="s">
        <v>1201</v>
      </c>
      <c r="S408" s="57" t="s">
        <v>589</v>
      </c>
      <c r="T408" s="57" t="s">
        <v>590</v>
      </c>
      <c r="U408" s="57" t="s">
        <v>582</v>
      </c>
      <c r="V408" s="5" t="s">
        <v>998</v>
      </c>
      <c r="W408" s="57" t="s">
        <v>1952</v>
      </c>
      <c r="X408" s="5">
        <v>0</v>
      </c>
      <c r="Y408" s="57" t="s">
        <v>584</v>
      </c>
      <c r="AN408" s="225"/>
      <c r="AO408" s="225"/>
      <c r="AP408" s="225"/>
      <c r="AQ408" s="225"/>
      <c r="AS408" s="225"/>
      <c r="AU408" s="225"/>
    </row>
    <row r="409" spans="3:47" ht="12.75" customHeight="1">
      <c r="C409" s="18"/>
      <c r="D409" s="17"/>
      <c r="AN409" s="225"/>
      <c r="AO409" s="225"/>
      <c r="AP409" s="225"/>
      <c r="AQ409" s="225"/>
      <c r="AS409" s="225"/>
      <c r="AU409" s="225"/>
    </row>
    <row r="410" spans="1:51" s="92" customFormat="1" ht="12.75" customHeight="1">
      <c r="A410" s="177"/>
      <c r="B410" s="34" t="s">
        <v>711</v>
      </c>
      <c r="C410" s="18">
        <v>2891988</v>
      </c>
      <c r="D410" s="34" t="s">
        <v>984</v>
      </c>
      <c r="E410" s="35"/>
      <c r="F410" s="35">
        <v>1</v>
      </c>
      <c r="G410" s="35" t="s">
        <v>1476</v>
      </c>
      <c r="H410" s="51">
        <v>3</v>
      </c>
      <c r="I410" s="59" t="s">
        <v>1207</v>
      </c>
      <c r="J410" s="35" t="s">
        <v>982</v>
      </c>
      <c r="K410" s="35" t="s">
        <v>772</v>
      </c>
      <c r="L410" s="85" t="s">
        <v>2077</v>
      </c>
      <c r="M410" s="35" t="s">
        <v>2077</v>
      </c>
      <c r="N410" s="36" t="s">
        <v>2077</v>
      </c>
      <c r="O410" s="62" t="s">
        <v>983</v>
      </c>
      <c r="P410" s="106" t="s">
        <v>2113</v>
      </c>
      <c r="Q410" s="59"/>
      <c r="R410" s="35"/>
      <c r="S410" s="35" t="s">
        <v>2111</v>
      </c>
      <c r="T410" s="35" t="s">
        <v>2112</v>
      </c>
      <c r="U410" s="59" t="s">
        <v>1197</v>
      </c>
      <c r="V410" s="59" t="s">
        <v>998</v>
      </c>
      <c r="W410" s="59" t="s">
        <v>2077</v>
      </c>
      <c r="X410" s="59" t="s">
        <v>2077</v>
      </c>
      <c r="Y410" s="59" t="s">
        <v>2077</v>
      </c>
      <c r="Z410" s="59" t="s">
        <v>2077</v>
      </c>
      <c r="AA410" s="59" t="s">
        <v>2077</v>
      </c>
      <c r="AB410" s="59"/>
      <c r="AC410" s="280"/>
      <c r="AD410" s="280"/>
      <c r="AE410" s="280"/>
      <c r="AF410" s="280"/>
      <c r="AG410" s="280"/>
      <c r="AH410" s="284"/>
      <c r="AI410" s="280"/>
      <c r="AJ410" s="280"/>
      <c r="AK410" s="284"/>
      <c r="AL410" s="280"/>
      <c r="AN410" s="225"/>
      <c r="AO410" s="225"/>
      <c r="AP410" s="225"/>
      <c r="AQ410" s="225"/>
      <c r="AR410" s="225"/>
      <c r="AS410" s="225"/>
      <c r="AT410" s="225"/>
      <c r="AU410" s="225"/>
      <c r="AV410" s="236"/>
      <c r="AW410" s="225"/>
      <c r="AX410" s="236"/>
      <c r="AY410" s="225"/>
    </row>
    <row r="411" spans="1:51" s="92" customFormat="1" ht="12.75" customHeight="1">
      <c r="A411" s="177"/>
      <c r="B411" s="34" t="s">
        <v>711</v>
      </c>
      <c r="C411" s="18"/>
      <c r="D411" s="34" t="s">
        <v>2114</v>
      </c>
      <c r="E411" s="35"/>
      <c r="F411" s="35">
        <v>1</v>
      </c>
      <c r="G411" s="35" t="s">
        <v>1476</v>
      </c>
      <c r="H411" s="51">
        <v>3</v>
      </c>
      <c r="I411" s="59" t="s">
        <v>1207</v>
      </c>
      <c r="J411" s="35" t="s">
        <v>982</v>
      </c>
      <c r="K411" s="35" t="s">
        <v>772</v>
      </c>
      <c r="L411" s="85" t="s">
        <v>2077</v>
      </c>
      <c r="M411" s="35" t="s">
        <v>2077</v>
      </c>
      <c r="N411" s="36" t="s">
        <v>2077</v>
      </c>
      <c r="O411" s="62" t="s">
        <v>983</v>
      </c>
      <c r="P411" s="59"/>
      <c r="Q411" s="59"/>
      <c r="R411" s="35"/>
      <c r="S411" s="35" t="s">
        <v>2111</v>
      </c>
      <c r="T411" s="35" t="s">
        <v>2112</v>
      </c>
      <c r="U411" s="59" t="s">
        <v>1197</v>
      </c>
      <c r="V411" s="59" t="s">
        <v>998</v>
      </c>
      <c r="W411" s="59" t="s">
        <v>2077</v>
      </c>
      <c r="X411" s="59" t="s">
        <v>2077</v>
      </c>
      <c r="Y411" s="59" t="s">
        <v>2077</v>
      </c>
      <c r="Z411" s="59" t="s">
        <v>2077</v>
      </c>
      <c r="AA411" s="59" t="s">
        <v>2077</v>
      </c>
      <c r="AB411" s="59"/>
      <c r="AC411" s="280"/>
      <c r="AD411" s="280"/>
      <c r="AE411" s="280"/>
      <c r="AF411" s="280"/>
      <c r="AG411" s="280"/>
      <c r="AH411" s="284"/>
      <c r="AI411" s="280"/>
      <c r="AJ411" s="280"/>
      <c r="AK411" s="284"/>
      <c r="AL411" s="280"/>
      <c r="AN411" s="225"/>
      <c r="AO411" s="225"/>
      <c r="AP411" s="225"/>
      <c r="AQ411" s="225"/>
      <c r="AR411" s="225"/>
      <c r="AS411" s="225"/>
      <c r="AT411" s="225"/>
      <c r="AU411" s="225"/>
      <c r="AV411" s="236"/>
      <c r="AW411" s="225"/>
      <c r="AX411" s="236"/>
      <c r="AY411" s="225"/>
    </row>
    <row r="412" spans="1:51" s="92" customFormat="1" ht="12.75" customHeight="1">
      <c r="A412" s="177"/>
      <c r="B412" s="34" t="s">
        <v>711</v>
      </c>
      <c r="C412" s="18"/>
      <c r="D412" s="34" t="s">
        <v>981</v>
      </c>
      <c r="E412" s="34"/>
      <c r="F412" s="35">
        <v>1</v>
      </c>
      <c r="G412" s="35" t="s">
        <v>1476</v>
      </c>
      <c r="H412" s="35">
        <v>4</v>
      </c>
      <c r="I412" s="59" t="s">
        <v>1213</v>
      </c>
      <c r="J412" s="35" t="s">
        <v>982</v>
      </c>
      <c r="K412" s="35" t="s">
        <v>772</v>
      </c>
      <c r="L412" s="85">
        <v>50</v>
      </c>
      <c r="M412" s="115">
        <v>4</v>
      </c>
      <c r="N412" s="36" t="s">
        <v>2077</v>
      </c>
      <c r="O412" s="62" t="s">
        <v>983</v>
      </c>
      <c r="P412" s="59"/>
      <c r="Q412" s="59"/>
      <c r="R412" s="35"/>
      <c r="S412" s="35" t="s">
        <v>2111</v>
      </c>
      <c r="T412" s="35" t="s">
        <v>2112</v>
      </c>
      <c r="U412" s="59" t="s">
        <v>1197</v>
      </c>
      <c r="V412" s="35" t="s">
        <v>1313</v>
      </c>
      <c r="W412" s="35" t="s">
        <v>2077</v>
      </c>
      <c r="X412" s="35" t="s">
        <v>2077</v>
      </c>
      <c r="Y412" s="59" t="s">
        <v>2110</v>
      </c>
      <c r="Z412" s="35" t="s">
        <v>2077</v>
      </c>
      <c r="AA412" s="35" t="s">
        <v>2077</v>
      </c>
      <c r="AB412" s="35"/>
      <c r="AC412" s="280"/>
      <c r="AD412" s="280"/>
      <c r="AE412" s="280"/>
      <c r="AF412" s="280"/>
      <c r="AG412" s="280"/>
      <c r="AH412" s="284"/>
      <c r="AI412" s="280"/>
      <c r="AJ412" s="280"/>
      <c r="AK412" s="284"/>
      <c r="AL412" s="280"/>
      <c r="AN412" s="225"/>
      <c r="AO412" s="225"/>
      <c r="AP412" s="225"/>
      <c r="AQ412" s="225"/>
      <c r="AR412" s="225"/>
      <c r="AS412" s="225"/>
      <c r="AT412" s="225"/>
      <c r="AU412" s="225"/>
      <c r="AV412" s="236"/>
      <c r="AW412" s="225"/>
      <c r="AX412" s="236"/>
      <c r="AY412" s="225"/>
    </row>
    <row r="413" spans="1:51" s="92" customFormat="1" ht="12.75" customHeight="1">
      <c r="A413" s="177"/>
      <c r="B413" s="34" t="s">
        <v>711</v>
      </c>
      <c r="C413" s="18"/>
      <c r="D413" s="109" t="s">
        <v>2115</v>
      </c>
      <c r="E413" s="109"/>
      <c r="F413" s="35">
        <v>1</v>
      </c>
      <c r="G413" s="59" t="s">
        <v>1476</v>
      </c>
      <c r="H413" s="51">
        <v>5</v>
      </c>
      <c r="I413" s="35" t="s">
        <v>1205</v>
      </c>
      <c r="J413" s="59" t="s">
        <v>982</v>
      </c>
      <c r="K413" s="59" t="s">
        <v>1236</v>
      </c>
      <c r="L413" s="135" t="s">
        <v>2077</v>
      </c>
      <c r="M413" s="35">
        <v>4</v>
      </c>
      <c r="N413" s="64" t="s">
        <v>2077</v>
      </c>
      <c r="O413" s="59" t="s">
        <v>2077</v>
      </c>
      <c r="P413" s="59"/>
      <c r="Q413" s="59" t="s">
        <v>2077</v>
      </c>
      <c r="R413" s="35"/>
      <c r="S413" s="35" t="s">
        <v>2111</v>
      </c>
      <c r="T413" s="35" t="s">
        <v>2112</v>
      </c>
      <c r="U413" s="59" t="s">
        <v>1197</v>
      </c>
      <c r="V413" s="59" t="s">
        <v>998</v>
      </c>
      <c r="W413" s="59" t="s">
        <v>2077</v>
      </c>
      <c r="X413" s="59" t="s">
        <v>2077</v>
      </c>
      <c r="Y413" s="59" t="s">
        <v>2077</v>
      </c>
      <c r="Z413" s="59" t="s">
        <v>2077</v>
      </c>
      <c r="AA413" s="59" t="s">
        <v>2077</v>
      </c>
      <c r="AB413" s="59"/>
      <c r="AC413" s="280"/>
      <c r="AD413" s="280"/>
      <c r="AE413" s="280"/>
      <c r="AF413" s="280"/>
      <c r="AG413" s="280"/>
      <c r="AH413" s="284"/>
      <c r="AI413" s="280"/>
      <c r="AJ413" s="280"/>
      <c r="AK413" s="284"/>
      <c r="AL413" s="280"/>
      <c r="AN413" s="225"/>
      <c r="AO413" s="225"/>
      <c r="AP413" s="225"/>
      <c r="AQ413" s="225"/>
      <c r="AR413" s="225"/>
      <c r="AS413" s="225"/>
      <c r="AT413" s="225"/>
      <c r="AU413" s="225"/>
      <c r="AV413" s="236"/>
      <c r="AW413" s="225"/>
      <c r="AX413" s="236"/>
      <c r="AY413" s="225"/>
    </row>
    <row r="414" spans="1:51" s="92" customFormat="1" ht="12.75" customHeight="1">
      <c r="A414" s="177"/>
      <c r="B414" s="34" t="s">
        <v>711</v>
      </c>
      <c r="C414" s="18"/>
      <c r="D414" s="34" t="s">
        <v>2116</v>
      </c>
      <c r="E414" s="34"/>
      <c r="F414" s="35"/>
      <c r="G414" s="35"/>
      <c r="H414" s="35"/>
      <c r="I414" s="35"/>
      <c r="J414" s="35"/>
      <c r="K414" s="35"/>
      <c r="L414" s="85"/>
      <c r="M414" s="35"/>
      <c r="N414" s="36"/>
      <c r="O414" s="35"/>
      <c r="P414" s="59"/>
      <c r="Q414" s="59"/>
      <c r="R414" s="35"/>
      <c r="S414" s="35" t="s">
        <v>2111</v>
      </c>
      <c r="T414" s="35" t="s">
        <v>2112</v>
      </c>
      <c r="U414" s="59" t="s">
        <v>1197</v>
      </c>
      <c r="V414" s="35" t="s">
        <v>998</v>
      </c>
      <c r="W414" s="35"/>
      <c r="X414" s="35"/>
      <c r="Y414" s="35"/>
      <c r="Z414" s="35"/>
      <c r="AA414" s="35"/>
      <c r="AB414" s="35"/>
      <c r="AC414" s="280"/>
      <c r="AD414" s="280"/>
      <c r="AE414" s="280"/>
      <c r="AF414" s="280"/>
      <c r="AG414" s="280"/>
      <c r="AH414" s="284"/>
      <c r="AI414" s="280"/>
      <c r="AJ414" s="280"/>
      <c r="AK414" s="284"/>
      <c r="AL414" s="280"/>
      <c r="AN414" s="225"/>
      <c r="AO414" s="225"/>
      <c r="AP414" s="225"/>
      <c r="AQ414" s="225"/>
      <c r="AR414" s="225"/>
      <c r="AS414" s="225"/>
      <c r="AT414" s="225"/>
      <c r="AU414" s="225"/>
      <c r="AV414" s="236"/>
      <c r="AW414" s="225"/>
      <c r="AX414" s="236"/>
      <c r="AY414" s="225"/>
    </row>
    <row r="415" spans="1:51" s="92" customFormat="1" ht="12.75" customHeight="1">
      <c r="A415" s="177"/>
      <c r="B415" s="34" t="s">
        <v>711</v>
      </c>
      <c r="C415" s="18"/>
      <c r="D415" s="109" t="s">
        <v>2117</v>
      </c>
      <c r="E415" s="109"/>
      <c r="F415" s="35">
        <v>1</v>
      </c>
      <c r="G415" s="35" t="s">
        <v>1476</v>
      </c>
      <c r="H415" s="35">
        <v>4</v>
      </c>
      <c r="I415" s="59" t="s">
        <v>1213</v>
      </c>
      <c r="J415" s="59" t="s">
        <v>2118</v>
      </c>
      <c r="K415" s="35" t="s">
        <v>210</v>
      </c>
      <c r="L415" s="311">
        <v>1600</v>
      </c>
      <c r="M415" s="35" t="s">
        <v>2077</v>
      </c>
      <c r="N415" s="314">
        <v>19600</v>
      </c>
      <c r="O415" s="315" t="s">
        <v>983</v>
      </c>
      <c r="P415" s="59"/>
      <c r="Q415" s="59" t="s">
        <v>2077</v>
      </c>
      <c r="R415" s="35"/>
      <c r="S415" s="35" t="s">
        <v>2111</v>
      </c>
      <c r="T415" s="35" t="s">
        <v>2112</v>
      </c>
      <c r="U415" s="59" t="s">
        <v>1197</v>
      </c>
      <c r="V415" s="59" t="s">
        <v>1313</v>
      </c>
      <c r="W415" s="35" t="s">
        <v>2077</v>
      </c>
      <c r="X415" s="35" t="s">
        <v>2077</v>
      </c>
      <c r="Y415" s="35" t="s">
        <v>2077</v>
      </c>
      <c r="Z415" s="35" t="s">
        <v>2077</v>
      </c>
      <c r="AA415" s="316">
        <v>63.2</v>
      </c>
      <c r="AB415" s="148"/>
      <c r="AC415" s="280"/>
      <c r="AD415" s="280"/>
      <c r="AE415" s="280"/>
      <c r="AF415" s="280"/>
      <c r="AG415" s="280"/>
      <c r="AH415" s="284"/>
      <c r="AI415" s="280"/>
      <c r="AJ415" s="280"/>
      <c r="AK415" s="284"/>
      <c r="AL415" s="280"/>
      <c r="AN415" s="225"/>
      <c r="AO415" s="225"/>
      <c r="AP415" s="225"/>
      <c r="AQ415" s="225"/>
      <c r="AR415" s="225"/>
      <c r="AS415" s="225"/>
      <c r="AT415" s="225"/>
      <c r="AU415" s="225"/>
      <c r="AV415" s="236"/>
      <c r="AW415" s="225"/>
      <c r="AX415" s="236"/>
      <c r="AY415" s="225"/>
    </row>
    <row r="416" spans="1:51" s="92" customFormat="1" ht="12.75" customHeight="1">
      <c r="A416" s="177"/>
      <c r="B416" s="34" t="s">
        <v>711</v>
      </c>
      <c r="C416" s="18"/>
      <c r="D416" s="109" t="s">
        <v>2119</v>
      </c>
      <c r="E416" s="109"/>
      <c r="F416" s="35">
        <v>1</v>
      </c>
      <c r="G416" s="35" t="s">
        <v>1476</v>
      </c>
      <c r="H416" s="51">
        <v>3</v>
      </c>
      <c r="I416" s="35" t="s">
        <v>1207</v>
      </c>
      <c r="J416" s="35" t="s">
        <v>982</v>
      </c>
      <c r="K416" s="35" t="s">
        <v>210</v>
      </c>
      <c r="L416" s="311"/>
      <c r="M416" s="35" t="s">
        <v>2077</v>
      </c>
      <c r="N416" s="314"/>
      <c r="O416" s="315"/>
      <c r="P416" s="59"/>
      <c r="Q416" s="59" t="s">
        <v>2077</v>
      </c>
      <c r="R416" s="35"/>
      <c r="S416" s="35" t="s">
        <v>2111</v>
      </c>
      <c r="T416" s="35" t="s">
        <v>2112</v>
      </c>
      <c r="U416" s="59" t="s">
        <v>1197</v>
      </c>
      <c r="V416" s="35" t="s">
        <v>998</v>
      </c>
      <c r="W416" s="35" t="s">
        <v>2077</v>
      </c>
      <c r="X416" s="35" t="s">
        <v>2077</v>
      </c>
      <c r="Y416" s="35" t="s">
        <v>2077</v>
      </c>
      <c r="Z416" s="35" t="s">
        <v>2077</v>
      </c>
      <c r="AA416" s="316"/>
      <c r="AB416" s="148"/>
      <c r="AC416" s="280"/>
      <c r="AD416" s="280"/>
      <c r="AE416" s="280"/>
      <c r="AF416" s="280"/>
      <c r="AG416" s="280"/>
      <c r="AH416" s="284"/>
      <c r="AI416" s="280"/>
      <c r="AJ416" s="280"/>
      <c r="AK416" s="284"/>
      <c r="AL416" s="280"/>
      <c r="AN416" s="225"/>
      <c r="AO416" s="225"/>
      <c r="AP416" s="225"/>
      <c r="AQ416" s="225"/>
      <c r="AR416" s="225"/>
      <c r="AS416" s="225"/>
      <c r="AT416" s="225"/>
      <c r="AU416" s="225"/>
      <c r="AV416" s="236"/>
      <c r="AW416" s="225"/>
      <c r="AX416" s="236"/>
      <c r="AY416" s="225"/>
    </row>
    <row r="417" spans="1:51" s="92" customFormat="1" ht="12.75" customHeight="1">
      <c r="A417" s="177"/>
      <c r="B417" s="34" t="s">
        <v>711</v>
      </c>
      <c r="C417" s="18"/>
      <c r="D417" s="34" t="s">
        <v>2120</v>
      </c>
      <c r="E417" s="34"/>
      <c r="F417" s="35">
        <v>1</v>
      </c>
      <c r="G417" s="35" t="s">
        <v>1476</v>
      </c>
      <c r="H417" s="51">
        <v>3</v>
      </c>
      <c r="I417" s="35" t="s">
        <v>1207</v>
      </c>
      <c r="J417" s="35" t="s">
        <v>982</v>
      </c>
      <c r="K417" s="35" t="s">
        <v>210</v>
      </c>
      <c r="L417" s="311"/>
      <c r="M417" s="35" t="s">
        <v>2077</v>
      </c>
      <c r="N417" s="314"/>
      <c r="O417" s="315"/>
      <c r="P417" s="59"/>
      <c r="Q417" s="59" t="s">
        <v>2077</v>
      </c>
      <c r="R417" s="35"/>
      <c r="S417" s="35" t="s">
        <v>2111</v>
      </c>
      <c r="T417" s="35" t="s">
        <v>2112</v>
      </c>
      <c r="U417" s="59" t="s">
        <v>1197</v>
      </c>
      <c r="V417" s="35" t="s">
        <v>998</v>
      </c>
      <c r="W417" s="35" t="s">
        <v>2077</v>
      </c>
      <c r="X417" s="35" t="s">
        <v>2077</v>
      </c>
      <c r="Y417" s="35" t="s">
        <v>2077</v>
      </c>
      <c r="Z417" s="35" t="s">
        <v>2077</v>
      </c>
      <c r="AA417" s="316"/>
      <c r="AB417" s="148"/>
      <c r="AC417" s="280"/>
      <c r="AD417" s="280"/>
      <c r="AE417" s="280"/>
      <c r="AF417" s="280"/>
      <c r="AG417" s="280"/>
      <c r="AH417" s="284"/>
      <c r="AI417" s="280"/>
      <c r="AJ417" s="280"/>
      <c r="AK417" s="284"/>
      <c r="AL417" s="280"/>
      <c r="AN417" s="225"/>
      <c r="AO417" s="225"/>
      <c r="AP417" s="225"/>
      <c r="AQ417" s="225"/>
      <c r="AR417" s="225"/>
      <c r="AS417" s="225"/>
      <c r="AT417" s="225"/>
      <c r="AU417" s="225"/>
      <c r="AV417" s="236"/>
      <c r="AW417" s="225"/>
      <c r="AX417" s="236"/>
      <c r="AY417" s="225"/>
    </row>
    <row r="418" spans="1:51" s="92" customFormat="1" ht="12.75" customHeight="1">
      <c r="A418" s="177"/>
      <c r="B418" s="34" t="s">
        <v>711</v>
      </c>
      <c r="C418" s="18"/>
      <c r="D418" s="34" t="s">
        <v>2121</v>
      </c>
      <c r="E418" s="34"/>
      <c r="F418" s="35">
        <v>1</v>
      </c>
      <c r="G418" s="35" t="s">
        <v>1476</v>
      </c>
      <c r="H418" s="51">
        <v>3</v>
      </c>
      <c r="I418" s="35" t="s">
        <v>1207</v>
      </c>
      <c r="J418" s="35" t="s">
        <v>982</v>
      </c>
      <c r="K418" s="35" t="s">
        <v>210</v>
      </c>
      <c r="L418" s="311"/>
      <c r="M418" s="35" t="s">
        <v>2077</v>
      </c>
      <c r="N418" s="314"/>
      <c r="O418" s="315"/>
      <c r="P418" s="59"/>
      <c r="Q418" s="59" t="s">
        <v>2077</v>
      </c>
      <c r="R418" s="35"/>
      <c r="S418" s="35" t="s">
        <v>2111</v>
      </c>
      <c r="T418" s="35" t="s">
        <v>2112</v>
      </c>
      <c r="U418" s="59" t="s">
        <v>1197</v>
      </c>
      <c r="V418" s="35" t="s">
        <v>998</v>
      </c>
      <c r="W418" s="35" t="s">
        <v>2077</v>
      </c>
      <c r="X418" s="35" t="s">
        <v>2077</v>
      </c>
      <c r="Y418" s="35" t="s">
        <v>2077</v>
      </c>
      <c r="Z418" s="35" t="s">
        <v>2077</v>
      </c>
      <c r="AA418" s="316"/>
      <c r="AB418" s="148"/>
      <c r="AC418" s="280"/>
      <c r="AD418" s="280"/>
      <c r="AE418" s="280"/>
      <c r="AF418" s="280"/>
      <c r="AG418" s="280"/>
      <c r="AH418" s="284"/>
      <c r="AI418" s="280"/>
      <c r="AJ418" s="280"/>
      <c r="AK418" s="284"/>
      <c r="AL418" s="280"/>
      <c r="AN418" s="225"/>
      <c r="AO418" s="225"/>
      <c r="AP418" s="225"/>
      <c r="AQ418" s="225"/>
      <c r="AR418" s="225"/>
      <c r="AS418" s="225"/>
      <c r="AT418" s="225"/>
      <c r="AU418" s="225"/>
      <c r="AV418" s="236"/>
      <c r="AW418" s="225"/>
      <c r="AX418" s="236"/>
      <c r="AY418" s="225"/>
    </row>
    <row r="419" spans="1:51" s="92" customFormat="1" ht="12.75" customHeight="1">
      <c r="A419" s="177"/>
      <c r="B419" s="34" t="s">
        <v>711</v>
      </c>
      <c r="C419" s="18"/>
      <c r="D419" s="109" t="s">
        <v>2122</v>
      </c>
      <c r="E419" s="109"/>
      <c r="F419" s="35">
        <v>1</v>
      </c>
      <c r="G419" s="35" t="s">
        <v>1476</v>
      </c>
      <c r="H419" s="51">
        <v>5</v>
      </c>
      <c r="I419" s="35" t="s">
        <v>1205</v>
      </c>
      <c r="J419" s="59" t="s">
        <v>2123</v>
      </c>
      <c r="K419" s="35" t="s">
        <v>1609</v>
      </c>
      <c r="L419" s="135" t="s">
        <v>2077</v>
      </c>
      <c r="M419" s="59" t="s">
        <v>2077</v>
      </c>
      <c r="N419" s="64" t="s">
        <v>2077</v>
      </c>
      <c r="O419" s="59" t="s">
        <v>2077</v>
      </c>
      <c r="P419" s="59" t="s">
        <v>2077</v>
      </c>
      <c r="Q419" s="59" t="s">
        <v>2077</v>
      </c>
      <c r="R419" s="59" t="s">
        <v>2077</v>
      </c>
      <c r="S419" s="35" t="s">
        <v>2111</v>
      </c>
      <c r="T419" s="35" t="s">
        <v>2112</v>
      </c>
      <c r="U419" s="59" t="s">
        <v>1197</v>
      </c>
      <c r="V419" s="59" t="s">
        <v>998</v>
      </c>
      <c r="W419" s="59" t="s">
        <v>2077</v>
      </c>
      <c r="X419" s="59" t="s">
        <v>2077</v>
      </c>
      <c r="Y419" s="59" t="s">
        <v>2077</v>
      </c>
      <c r="Z419" s="59" t="s">
        <v>2077</v>
      </c>
      <c r="AA419" s="59" t="s">
        <v>2077</v>
      </c>
      <c r="AB419" s="59"/>
      <c r="AC419" s="280"/>
      <c r="AD419" s="280"/>
      <c r="AE419" s="280"/>
      <c r="AF419" s="280"/>
      <c r="AG419" s="280"/>
      <c r="AH419" s="284"/>
      <c r="AI419" s="280"/>
      <c r="AJ419" s="280"/>
      <c r="AK419" s="284"/>
      <c r="AL419" s="280"/>
      <c r="AN419" s="225"/>
      <c r="AO419" s="225"/>
      <c r="AP419" s="225"/>
      <c r="AQ419" s="225"/>
      <c r="AR419" s="225"/>
      <c r="AS419" s="225"/>
      <c r="AT419" s="225"/>
      <c r="AU419" s="225"/>
      <c r="AV419" s="236"/>
      <c r="AW419" s="225"/>
      <c r="AX419" s="236"/>
      <c r="AY419" s="225"/>
    </row>
    <row r="420" spans="3:47" ht="12.75" customHeight="1">
      <c r="C420" s="18"/>
      <c r="D420" s="17"/>
      <c r="AN420" s="225"/>
      <c r="AO420" s="225"/>
      <c r="AP420" s="225"/>
      <c r="AQ420" s="225"/>
      <c r="AS420" s="225"/>
      <c r="AU420" s="225"/>
    </row>
    <row r="421" spans="1:47" ht="12.75">
      <c r="A421" s="164"/>
      <c r="B421" s="17" t="s">
        <v>712</v>
      </c>
      <c r="C421" s="18">
        <v>2747614</v>
      </c>
      <c r="D421" s="17" t="s">
        <v>988</v>
      </c>
      <c r="E421" s="67" t="s">
        <v>950</v>
      </c>
      <c r="F421" s="57">
        <v>1</v>
      </c>
      <c r="G421" s="5" t="s">
        <v>1460</v>
      </c>
      <c r="H421" s="35">
        <v>2</v>
      </c>
      <c r="I421" s="57" t="s">
        <v>1204</v>
      </c>
      <c r="J421" s="57" t="s">
        <v>2049</v>
      </c>
      <c r="K421" s="5" t="s">
        <v>210</v>
      </c>
      <c r="L421" s="24">
        <v>357.22</v>
      </c>
      <c r="M421" s="72">
        <v>32</v>
      </c>
      <c r="N421" s="15">
        <v>11959</v>
      </c>
      <c r="O421" s="16" t="s">
        <v>609</v>
      </c>
      <c r="P421" s="57" t="s">
        <v>610</v>
      </c>
      <c r="Q421" s="16" t="s">
        <v>1201</v>
      </c>
      <c r="R421" s="16" t="s">
        <v>611</v>
      </c>
      <c r="S421" s="5" t="s">
        <v>986</v>
      </c>
      <c r="T421" s="32" t="s">
        <v>987</v>
      </c>
      <c r="U421" s="57" t="s">
        <v>612</v>
      </c>
      <c r="V421" s="57" t="s">
        <v>1313</v>
      </c>
      <c r="W421" s="57">
        <v>2013</v>
      </c>
      <c r="Y421" s="57" t="s">
        <v>2099</v>
      </c>
      <c r="Z421" s="57" t="s">
        <v>613</v>
      </c>
      <c r="AA421" s="57" t="s">
        <v>614</v>
      </c>
      <c r="AB421" s="57"/>
      <c r="AC421" s="280">
        <v>22661</v>
      </c>
      <c r="AD421" s="280">
        <v>126250</v>
      </c>
      <c r="AE421" s="280">
        <v>349687</v>
      </c>
      <c r="AF421" s="280">
        <v>1245919</v>
      </c>
      <c r="AG421" s="280">
        <v>55093</v>
      </c>
      <c r="AH421" s="265">
        <v>16472</v>
      </c>
      <c r="AI421" s="280">
        <v>195189</v>
      </c>
      <c r="AJ421" s="280">
        <v>231990</v>
      </c>
      <c r="AK421" s="265">
        <v>417395</v>
      </c>
      <c r="AL421" s="280">
        <v>1018711</v>
      </c>
      <c r="AN421" s="225">
        <v>0.17949306930693068</v>
      </c>
      <c r="AO421" s="225">
        <v>0.06480366727959576</v>
      </c>
      <c r="AP421" s="225">
        <v>0.10133082487705862</v>
      </c>
      <c r="AQ421" s="225">
        <v>0.2822546352509619</v>
      </c>
      <c r="AR421" s="223">
        <v>0.08439000148573947</v>
      </c>
      <c r="AS421" s="225">
        <v>0.23748006379585326</v>
      </c>
      <c r="AT421" s="223">
        <v>0.03946381724745145</v>
      </c>
      <c r="AU421" s="225">
        <v>0.19160389943762265</v>
      </c>
    </row>
    <row r="422" spans="1:47" ht="12.75" customHeight="1">
      <c r="A422" s="164"/>
      <c r="B422" s="17" t="s">
        <v>712</v>
      </c>
      <c r="C422" s="18">
        <v>2747614</v>
      </c>
      <c r="D422" s="76" t="s">
        <v>991</v>
      </c>
      <c r="E422" s="101" t="s">
        <v>1441</v>
      </c>
      <c r="F422" s="57">
        <v>1</v>
      </c>
      <c r="G422" s="5" t="s">
        <v>1460</v>
      </c>
      <c r="H422" s="51">
        <v>3</v>
      </c>
      <c r="I422" s="57" t="s">
        <v>1207</v>
      </c>
      <c r="J422" s="57" t="s">
        <v>2101</v>
      </c>
      <c r="K422" s="35" t="s">
        <v>1925</v>
      </c>
      <c r="L422" s="24">
        <v>1300</v>
      </c>
      <c r="M422" s="72">
        <v>22</v>
      </c>
      <c r="N422" s="15">
        <v>14760</v>
      </c>
      <c r="O422" s="16" t="s">
        <v>990</v>
      </c>
      <c r="P422" s="57"/>
      <c r="Q422" s="16" t="s">
        <v>2047</v>
      </c>
      <c r="S422" s="5" t="s">
        <v>986</v>
      </c>
      <c r="T422" s="32" t="s">
        <v>987</v>
      </c>
      <c r="U422" s="57" t="s">
        <v>612</v>
      </c>
      <c r="V422" s="5" t="s">
        <v>1313</v>
      </c>
      <c r="W422" s="57" t="s">
        <v>615</v>
      </c>
      <c r="AA422" s="5">
        <v>21</v>
      </c>
      <c r="AC422" s="280">
        <v>31311</v>
      </c>
      <c r="AD422" s="280">
        <v>146270</v>
      </c>
      <c r="AE422" s="280">
        <v>349687</v>
      </c>
      <c r="AF422" s="280">
        <v>1245919</v>
      </c>
      <c r="AG422" s="280">
        <v>8898</v>
      </c>
      <c r="AH422" s="265">
        <v>16250</v>
      </c>
      <c r="AI422" s="280">
        <v>37539</v>
      </c>
      <c r="AJ422" s="280">
        <v>231990</v>
      </c>
      <c r="AK422" s="265">
        <v>417396</v>
      </c>
      <c r="AL422" s="280">
        <v>1018711</v>
      </c>
      <c r="AN422" s="225">
        <v>0.21406303411499283</v>
      </c>
      <c r="AO422" s="225">
        <v>0.0895400744094004</v>
      </c>
      <c r="AP422" s="225">
        <v>0.11739928518627615</v>
      </c>
      <c r="AQ422" s="225">
        <v>0.23703348517541756</v>
      </c>
      <c r="AR422" s="223">
        <v>0.43288313487306534</v>
      </c>
      <c r="AS422" s="225">
        <v>0.03835510151299625</v>
      </c>
      <c r="AT422" s="223">
        <v>0.03893185368331273</v>
      </c>
      <c r="AU422" s="225">
        <v>0.03684950884009302</v>
      </c>
    </row>
    <row r="423" spans="1:47" ht="12.75" customHeight="1">
      <c r="A423" s="164"/>
      <c r="B423" s="17" t="s">
        <v>712</v>
      </c>
      <c r="C423" s="18"/>
      <c r="D423" s="17" t="s">
        <v>989</v>
      </c>
      <c r="F423" s="57">
        <v>1</v>
      </c>
      <c r="G423" s="5" t="s">
        <v>1460</v>
      </c>
      <c r="H423" s="35">
        <v>4</v>
      </c>
      <c r="I423" s="57" t="s">
        <v>1213</v>
      </c>
      <c r="J423" s="57" t="s">
        <v>2049</v>
      </c>
      <c r="K423" s="5" t="s">
        <v>210</v>
      </c>
      <c r="L423" s="24">
        <f>615-357.22</f>
        <v>257.78</v>
      </c>
      <c r="M423" s="72">
        <v>30</v>
      </c>
      <c r="N423" s="15">
        <v>13615</v>
      </c>
      <c r="O423" s="16" t="s">
        <v>990</v>
      </c>
      <c r="P423" s="57"/>
      <c r="Q423" s="16" t="s">
        <v>1201</v>
      </c>
      <c r="S423" s="5" t="s">
        <v>986</v>
      </c>
      <c r="T423" s="32" t="s">
        <v>987</v>
      </c>
      <c r="U423" s="57" t="s">
        <v>612</v>
      </c>
      <c r="V423" s="5" t="s">
        <v>1313</v>
      </c>
      <c r="W423" s="57">
        <v>2015</v>
      </c>
      <c r="AC423" s="280">
        <v>1165</v>
      </c>
      <c r="AD423" s="280">
        <v>8038</v>
      </c>
      <c r="AE423" s="280">
        <v>349687</v>
      </c>
      <c r="AF423" s="280">
        <v>1245919</v>
      </c>
      <c r="AG423" s="226">
        <v>4705</v>
      </c>
      <c r="AH423" s="265">
        <v>9771</v>
      </c>
      <c r="AI423" s="226">
        <v>24103</v>
      </c>
      <c r="AJ423" s="280">
        <v>231990</v>
      </c>
      <c r="AK423" s="265">
        <v>417397</v>
      </c>
      <c r="AL423" s="280">
        <v>1018711</v>
      </c>
      <c r="AN423" s="225">
        <v>0.14493655138094053</v>
      </c>
      <c r="AO423" s="225">
        <v>0.003331550786846523</v>
      </c>
      <c r="AP423" s="225">
        <v>0.006451462735538988</v>
      </c>
      <c r="AQ423" s="225">
        <v>0.19520391652491392</v>
      </c>
      <c r="AR423" s="223">
        <v>0.4053852217566278</v>
      </c>
      <c r="AS423" s="225">
        <v>0.02028104659683607</v>
      </c>
      <c r="AT423" s="223">
        <v>0.02340936805966502</v>
      </c>
      <c r="AU423" s="225">
        <v>0.02366029227131149</v>
      </c>
    </row>
    <row r="424" spans="1:47" ht="12.75" customHeight="1">
      <c r="A424" s="164"/>
      <c r="B424" s="17" t="s">
        <v>712</v>
      </c>
      <c r="C424" s="18"/>
      <c r="D424" s="76" t="s">
        <v>616</v>
      </c>
      <c r="E424" s="57"/>
      <c r="F424" s="57">
        <v>1</v>
      </c>
      <c r="G424" s="5" t="s">
        <v>1460</v>
      </c>
      <c r="H424" s="35">
        <v>4</v>
      </c>
      <c r="I424" s="57" t="s">
        <v>1213</v>
      </c>
      <c r="J424" s="57" t="s">
        <v>2101</v>
      </c>
      <c r="K424" s="35" t="s">
        <v>1925</v>
      </c>
      <c r="L424" s="24">
        <v>617</v>
      </c>
      <c r="M424" s="72">
        <v>14.5</v>
      </c>
      <c r="N424" s="15">
        <v>13909</v>
      </c>
      <c r="O424" s="16" t="s">
        <v>990</v>
      </c>
      <c r="P424" s="57" t="s">
        <v>617</v>
      </c>
      <c r="Q424" s="16" t="s">
        <v>1201</v>
      </c>
      <c r="S424" s="5" t="s">
        <v>986</v>
      </c>
      <c r="T424" s="32" t="s">
        <v>987</v>
      </c>
      <c r="U424" s="57" t="s">
        <v>612</v>
      </c>
      <c r="V424" s="5" t="s">
        <v>998</v>
      </c>
      <c r="W424" s="57" t="s">
        <v>618</v>
      </c>
      <c r="AA424" s="57">
        <v>14.6</v>
      </c>
      <c r="AB424" s="57"/>
      <c r="AN424" s="225"/>
      <c r="AO424" s="225"/>
      <c r="AP424" s="225"/>
      <c r="AQ424" s="225"/>
      <c r="AS424" s="225"/>
      <c r="AU424" s="225"/>
    </row>
    <row r="425" spans="1:47" ht="12.75" customHeight="1">
      <c r="A425" s="164"/>
      <c r="B425" s="76" t="s">
        <v>712</v>
      </c>
      <c r="C425" s="18"/>
      <c r="D425" s="76" t="s">
        <v>534</v>
      </c>
      <c r="E425" s="57"/>
      <c r="F425" s="57">
        <v>1</v>
      </c>
      <c r="G425" s="57" t="s">
        <v>1460</v>
      </c>
      <c r="H425" s="35">
        <v>4</v>
      </c>
      <c r="I425" s="57" t="s">
        <v>1213</v>
      </c>
      <c r="J425" s="57" t="s">
        <v>2101</v>
      </c>
      <c r="K425" s="57" t="s">
        <v>1236</v>
      </c>
      <c r="L425" s="138" t="s">
        <v>2077</v>
      </c>
      <c r="M425" s="57" t="s">
        <v>2077</v>
      </c>
      <c r="N425" s="15">
        <v>12357</v>
      </c>
      <c r="O425" s="16" t="s">
        <v>609</v>
      </c>
      <c r="P425" s="57"/>
      <c r="Q425" s="16" t="s">
        <v>1201</v>
      </c>
      <c r="R425" s="16" t="s">
        <v>620</v>
      </c>
      <c r="S425" s="57" t="s">
        <v>529</v>
      </c>
      <c r="T425" s="75" t="s">
        <v>2101</v>
      </c>
      <c r="U425" s="57" t="s">
        <v>612</v>
      </c>
      <c r="V425" s="5" t="s">
        <v>998</v>
      </c>
      <c r="AN425" s="225"/>
      <c r="AO425" s="225"/>
      <c r="AP425" s="225"/>
      <c r="AQ425" s="225"/>
      <c r="AS425" s="225"/>
      <c r="AU425" s="225"/>
    </row>
    <row r="426" spans="1:47" ht="12.75" customHeight="1">
      <c r="A426" s="164"/>
      <c r="B426" s="76" t="s">
        <v>712</v>
      </c>
      <c r="C426" s="18"/>
      <c r="D426" s="76" t="s">
        <v>619</v>
      </c>
      <c r="E426" s="57"/>
      <c r="F426" s="57">
        <v>1</v>
      </c>
      <c r="G426" s="57" t="s">
        <v>1460</v>
      </c>
      <c r="H426" s="51">
        <v>5</v>
      </c>
      <c r="I426" s="57" t="s">
        <v>1205</v>
      </c>
      <c r="J426" s="57" t="s">
        <v>1609</v>
      </c>
      <c r="K426" s="57" t="s">
        <v>210</v>
      </c>
      <c r="L426" s="24">
        <v>111.08</v>
      </c>
      <c r="M426" s="72">
        <v>33.2</v>
      </c>
      <c r="N426" s="15">
        <v>2770</v>
      </c>
      <c r="O426" s="16" t="s">
        <v>609</v>
      </c>
      <c r="P426" s="57"/>
      <c r="Q426" s="16" t="s">
        <v>1201</v>
      </c>
      <c r="R426" s="16" t="s">
        <v>620</v>
      </c>
      <c r="S426" s="5" t="s">
        <v>986</v>
      </c>
      <c r="T426" s="32" t="s">
        <v>987</v>
      </c>
      <c r="U426" s="57" t="s">
        <v>612</v>
      </c>
      <c r="V426" s="5" t="s">
        <v>998</v>
      </c>
      <c r="W426" s="5">
        <v>2020</v>
      </c>
      <c r="AA426" s="5">
        <v>3.997</v>
      </c>
      <c r="AN426" s="225"/>
      <c r="AO426" s="225"/>
      <c r="AP426" s="225"/>
      <c r="AQ426" s="225"/>
      <c r="AS426" s="225"/>
      <c r="AU426" s="225"/>
    </row>
    <row r="427" spans="1:47" ht="12.75" customHeight="1">
      <c r="A427" s="164"/>
      <c r="B427" s="76" t="s">
        <v>712</v>
      </c>
      <c r="C427" s="18"/>
      <c r="D427" s="76" t="s">
        <v>621</v>
      </c>
      <c r="E427" s="57"/>
      <c r="F427" s="57">
        <v>1</v>
      </c>
      <c r="G427" s="57" t="s">
        <v>1460</v>
      </c>
      <c r="H427" s="51">
        <v>5</v>
      </c>
      <c r="I427" s="57" t="s">
        <v>1205</v>
      </c>
      <c r="J427" s="57" t="s">
        <v>2101</v>
      </c>
      <c r="K427" s="57" t="s">
        <v>1236</v>
      </c>
      <c r="L427" s="24">
        <f>17+45</f>
        <v>62</v>
      </c>
      <c r="M427" s="57" t="s">
        <v>2077</v>
      </c>
      <c r="N427" s="39" t="s">
        <v>2077</v>
      </c>
      <c r="O427" s="16" t="s">
        <v>609</v>
      </c>
      <c r="P427" s="57"/>
      <c r="Q427" s="16" t="s">
        <v>1201</v>
      </c>
      <c r="R427" s="16" t="s">
        <v>620</v>
      </c>
      <c r="S427" s="57" t="s">
        <v>529</v>
      </c>
      <c r="T427" s="75" t="s">
        <v>2101</v>
      </c>
      <c r="U427" s="57" t="s">
        <v>612</v>
      </c>
      <c r="V427" s="5" t="s">
        <v>998</v>
      </c>
      <c r="AA427" s="5">
        <f>0.8+2.1</f>
        <v>2.9000000000000004</v>
      </c>
      <c r="AN427" s="225"/>
      <c r="AO427" s="225"/>
      <c r="AP427" s="225"/>
      <c r="AQ427" s="225"/>
      <c r="AS427" s="225"/>
      <c r="AU427" s="225"/>
    </row>
    <row r="428" spans="1:47" ht="12.75" customHeight="1">
      <c r="A428" s="164"/>
      <c r="B428" s="76" t="s">
        <v>712</v>
      </c>
      <c r="C428" s="18"/>
      <c r="D428" s="76" t="s">
        <v>530</v>
      </c>
      <c r="E428" s="57"/>
      <c r="F428" s="57">
        <v>1</v>
      </c>
      <c r="G428" s="57" t="s">
        <v>1460</v>
      </c>
      <c r="H428" s="51">
        <v>5</v>
      </c>
      <c r="I428" s="57" t="s">
        <v>1205</v>
      </c>
      <c r="J428" s="57" t="s">
        <v>2101</v>
      </c>
      <c r="K428" s="57" t="s">
        <v>1236</v>
      </c>
      <c r="L428" s="138" t="s">
        <v>2077</v>
      </c>
      <c r="M428" s="57" t="s">
        <v>2077</v>
      </c>
      <c r="N428" s="39" t="s">
        <v>2077</v>
      </c>
      <c r="O428" s="16" t="s">
        <v>609</v>
      </c>
      <c r="P428" s="57"/>
      <c r="Q428" s="16" t="s">
        <v>1201</v>
      </c>
      <c r="R428" s="16" t="s">
        <v>620</v>
      </c>
      <c r="S428" s="57" t="s">
        <v>529</v>
      </c>
      <c r="T428" s="75" t="s">
        <v>2101</v>
      </c>
      <c r="U428" s="57" t="s">
        <v>612</v>
      </c>
      <c r="V428" s="5" t="s">
        <v>998</v>
      </c>
      <c r="AN428" s="225"/>
      <c r="AO428" s="225"/>
      <c r="AP428" s="225"/>
      <c r="AQ428" s="225"/>
      <c r="AS428" s="225"/>
      <c r="AU428" s="225"/>
    </row>
    <row r="429" spans="1:47" ht="12.75" customHeight="1">
      <c r="A429" s="164"/>
      <c r="B429" s="76" t="s">
        <v>712</v>
      </c>
      <c r="C429" s="18"/>
      <c r="D429" s="76" t="s">
        <v>531</v>
      </c>
      <c r="E429" s="57"/>
      <c r="F429" s="57">
        <v>1</v>
      </c>
      <c r="G429" s="57" t="s">
        <v>1460</v>
      </c>
      <c r="H429" s="51">
        <v>5</v>
      </c>
      <c r="I429" s="57" t="s">
        <v>1205</v>
      </c>
      <c r="J429" s="57" t="s">
        <v>2101</v>
      </c>
      <c r="K429" s="57" t="s">
        <v>2046</v>
      </c>
      <c r="L429" s="138">
        <v>186</v>
      </c>
      <c r="M429" s="77" t="s">
        <v>532</v>
      </c>
      <c r="N429" s="39" t="s">
        <v>2077</v>
      </c>
      <c r="O429" s="16" t="s">
        <v>609</v>
      </c>
      <c r="P429" s="57" t="s">
        <v>532</v>
      </c>
      <c r="Q429" s="16" t="s">
        <v>1201</v>
      </c>
      <c r="R429" s="16" t="s">
        <v>620</v>
      </c>
      <c r="S429" s="57" t="s">
        <v>529</v>
      </c>
      <c r="T429" s="75" t="s">
        <v>2101</v>
      </c>
      <c r="U429" s="57" t="s">
        <v>612</v>
      </c>
      <c r="V429" s="5" t="s">
        <v>998</v>
      </c>
      <c r="W429" s="5">
        <v>2015</v>
      </c>
      <c r="Y429" s="57" t="s">
        <v>533</v>
      </c>
      <c r="AA429" s="5">
        <f>120/5</f>
        <v>24</v>
      </c>
      <c r="AN429" s="225"/>
      <c r="AO429" s="225"/>
      <c r="AP429" s="225"/>
      <c r="AQ429" s="225"/>
      <c r="AS429" s="225"/>
      <c r="AU429" s="225"/>
    </row>
    <row r="430" spans="1:47" ht="12.75" customHeight="1">
      <c r="A430" s="164"/>
      <c r="B430" s="76" t="s">
        <v>712</v>
      </c>
      <c r="C430" s="18"/>
      <c r="D430" s="109" t="s">
        <v>2100</v>
      </c>
      <c r="E430" s="57"/>
      <c r="F430" s="57">
        <v>1</v>
      </c>
      <c r="G430" s="57" t="s">
        <v>1460</v>
      </c>
      <c r="H430" s="35">
        <v>1</v>
      </c>
      <c r="I430" s="57" t="s">
        <v>198</v>
      </c>
      <c r="J430" s="57" t="s">
        <v>2101</v>
      </c>
      <c r="K430" s="57" t="s">
        <v>2046</v>
      </c>
      <c r="L430" s="24">
        <v>24.2</v>
      </c>
      <c r="M430" s="57" t="s">
        <v>2077</v>
      </c>
      <c r="N430" s="39" t="s">
        <v>2077</v>
      </c>
      <c r="O430" s="16" t="s">
        <v>609</v>
      </c>
      <c r="P430" s="57"/>
      <c r="Q430" s="16" t="s">
        <v>1201</v>
      </c>
      <c r="R430" s="16" t="s">
        <v>620</v>
      </c>
      <c r="S430" s="57" t="s">
        <v>529</v>
      </c>
      <c r="T430" s="75" t="s">
        <v>2101</v>
      </c>
      <c r="U430" s="57" t="s">
        <v>612</v>
      </c>
      <c r="V430" s="5" t="s">
        <v>998</v>
      </c>
      <c r="W430" s="5">
        <v>2011</v>
      </c>
      <c r="AN430" s="225"/>
      <c r="AO430" s="225"/>
      <c r="AP430" s="225"/>
      <c r="AQ430" s="225"/>
      <c r="AS430" s="225"/>
      <c r="AU430" s="225"/>
    </row>
    <row r="431" spans="2:47" ht="12.75" customHeight="1">
      <c r="B431" s="76"/>
      <c r="C431" s="18"/>
      <c r="D431" s="76"/>
      <c r="E431" s="57"/>
      <c r="F431" s="57"/>
      <c r="G431" s="57"/>
      <c r="H431" s="57"/>
      <c r="I431" s="57"/>
      <c r="J431" s="57"/>
      <c r="M431" s="15"/>
      <c r="N431" s="238"/>
      <c r="O431" s="57"/>
      <c r="P431" s="57"/>
      <c r="Q431" s="5"/>
      <c r="R431" s="119"/>
      <c r="AN431" s="225"/>
      <c r="AO431" s="225"/>
      <c r="AP431" s="225"/>
      <c r="AQ431" s="225"/>
      <c r="AS431" s="225"/>
      <c r="AU431" s="225"/>
    </row>
    <row r="432" spans="1:47" ht="12.75" customHeight="1">
      <c r="A432" s="165"/>
      <c r="B432" s="17" t="s">
        <v>713</v>
      </c>
      <c r="C432" s="18">
        <v>2747272</v>
      </c>
      <c r="D432" s="17" t="s">
        <v>993</v>
      </c>
      <c r="F432" s="5">
        <v>1</v>
      </c>
      <c r="G432" s="5" t="s">
        <v>1460</v>
      </c>
      <c r="H432" s="35">
        <v>4</v>
      </c>
      <c r="I432" s="5" t="s">
        <v>1213</v>
      </c>
      <c r="J432" s="5" t="s">
        <v>995</v>
      </c>
      <c r="K432" s="35" t="s">
        <v>1925</v>
      </c>
      <c r="L432" s="85">
        <v>1300</v>
      </c>
      <c r="M432" s="5" t="s">
        <v>340</v>
      </c>
      <c r="N432" s="15" t="s">
        <v>339</v>
      </c>
      <c r="O432" s="16" t="s">
        <v>996</v>
      </c>
      <c r="P432" s="16" t="s">
        <v>341</v>
      </c>
      <c r="Q432" s="16" t="s">
        <v>1201</v>
      </c>
      <c r="S432" s="5" t="s">
        <v>218</v>
      </c>
      <c r="T432" s="5" t="s">
        <v>995</v>
      </c>
      <c r="U432" s="5" t="s">
        <v>1197</v>
      </c>
      <c r="V432" s="5" t="s">
        <v>1313</v>
      </c>
      <c r="W432" s="5" t="s">
        <v>2077</v>
      </c>
      <c r="X432" s="5" t="s">
        <v>2077</v>
      </c>
      <c r="Y432" s="5" t="s">
        <v>2077</v>
      </c>
      <c r="Z432" s="5" t="s">
        <v>2077</v>
      </c>
      <c r="AA432" s="5" t="s">
        <v>336</v>
      </c>
      <c r="AN432" s="225"/>
      <c r="AO432" s="225"/>
      <c r="AP432" s="225"/>
      <c r="AQ432" s="225"/>
      <c r="AS432" s="225"/>
      <c r="AU432" s="225"/>
    </row>
    <row r="433" spans="1:47" ht="12.75" customHeight="1">
      <c r="A433" s="165"/>
      <c r="B433" s="17" t="s">
        <v>713</v>
      </c>
      <c r="C433" s="18"/>
      <c r="D433" s="17" t="s">
        <v>994</v>
      </c>
      <c r="F433" s="5">
        <v>1</v>
      </c>
      <c r="G433" s="5" t="s">
        <v>1460</v>
      </c>
      <c r="H433" s="35">
        <v>4</v>
      </c>
      <c r="I433" s="5" t="s">
        <v>1213</v>
      </c>
      <c r="J433" s="5" t="s">
        <v>995</v>
      </c>
      <c r="K433" s="35" t="s">
        <v>1925</v>
      </c>
      <c r="L433" s="85">
        <v>475</v>
      </c>
      <c r="M433" s="5" t="s">
        <v>342</v>
      </c>
      <c r="N433" s="15" t="s">
        <v>338</v>
      </c>
      <c r="O433" s="16" t="s">
        <v>996</v>
      </c>
      <c r="P433" s="16"/>
      <c r="Q433" s="16" t="s">
        <v>1201</v>
      </c>
      <c r="S433" s="5" t="s">
        <v>218</v>
      </c>
      <c r="T433" s="5" t="s">
        <v>995</v>
      </c>
      <c r="U433" s="5" t="s">
        <v>1197</v>
      </c>
      <c r="V433" s="5" t="s">
        <v>1313</v>
      </c>
      <c r="W433" s="5" t="s">
        <v>2077</v>
      </c>
      <c r="X433" s="5" t="s">
        <v>2077</v>
      </c>
      <c r="Y433" s="5" t="s">
        <v>2077</v>
      </c>
      <c r="Z433" s="5" t="s">
        <v>2077</v>
      </c>
      <c r="AA433" s="5" t="s">
        <v>337</v>
      </c>
      <c r="AN433" s="225"/>
      <c r="AO433" s="225"/>
      <c r="AP433" s="225"/>
      <c r="AQ433" s="225"/>
      <c r="AS433" s="225"/>
      <c r="AU433" s="225"/>
    </row>
    <row r="434" spans="1:47" ht="12.75" customHeight="1">
      <c r="A434" s="165"/>
      <c r="B434" s="17" t="s">
        <v>713</v>
      </c>
      <c r="C434" s="18"/>
      <c r="D434" s="17" t="s">
        <v>735</v>
      </c>
      <c r="F434" s="5">
        <v>1</v>
      </c>
      <c r="G434" s="5" t="s">
        <v>1460</v>
      </c>
      <c r="H434" s="51">
        <v>5</v>
      </c>
      <c r="I434" s="5" t="s">
        <v>1205</v>
      </c>
      <c r="J434" s="5" t="s">
        <v>996</v>
      </c>
      <c r="K434" s="35" t="s">
        <v>1925</v>
      </c>
      <c r="L434" s="24" t="s">
        <v>2077</v>
      </c>
      <c r="M434" s="5" t="s">
        <v>2077</v>
      </c>
      <c r="N434" s="15" t="s">
        <v>2077</v>
      </c>
      <c r="O434" s="16" t="s">
        <v>996</v>
      </c>
      <c r="P434" s="16"/>
      <c r="Q434" s="16" t="s">
        <v>1201</v>
      </c>
      <c r="S434" s="5" t="s">
        <v>218</v>
      </c>
      <c r="T434" s="5" t="s">
        <v>995</v>
      </c>
      <c r="U434" s="5" t="s">
        <v>2077</v>
      </c>
      <c r="V434" s="5" t="s">
        <v>1313</v>
      </c>
      <c r="W434" s="5" t="s">
        <v>2077</v>
      </c>
      <c r="X434" s="5" t="s">
        <v>2077</v>
      </c>
      <c r="Y434" s="5" t="s">
        <v>2077</v>
      </c>
      <c r="Z434" s="5" t="s">
        <v>2077</v>
      </c>
      <c r="AA434" s="5" t="s">
        <v>2077</v>
      </c>
      <c r="AN434" s="225"/>
      <c r="AO434" s="225"/>
      <c r="AP434" s="225"/>
      <c r="AQ434" s="225"/>
      <c r="AS434" s="225"/>
      <c r="AU434" s="225"/>
    </row>
    <row r="435" spans="1:47" ht="12.75" customHeight="1">
      <c r="A435" s="165"/>
      <c r="B435" s="17" t="s">
        <v>713</v>
      </c>
      <c r="C435" s="18"/>
      <c r="D435" s="17" t="s">
        <v>736</v>
      </c>
      <c r="F435" s="5">
        <v>1</v>
      </c>
      <c r="G435" s="5" t="s">
        <v>1460</v>
      </c>
      <c r="H435" s="51">
        <v>5</v>
      </c>
      <c r="I435" s="5" t="s">
        <v>1205</v>
      </c>
      <c r="J435" s="5" t="s">
        <v>996</v>
      </c>
      <c r="K435" s="35" t="s">
        <v>1925</v>
      </c>
      <c r="L435" s="24" t="s">
        <v>2077</v>
      </c>
      <c r="M435" s="5" t="s">
        <v>2077</v>
      </c>
      <c r="N435" s="15" t="s">
        <v>2077</v>
      </c>
      <c r="O435" s="16" t="s">
        <v>996</v>
      </c>
      <c r="P435" s="16"/>
      <c r="Q435" s="16" t="s">
        <v>1201</v>
      </c>
      <c r="S435" s="5" t="s">
        <v>218</v>
      </c>
      <c r="T435" s="5" t="s">
        <v>995</v>
      </c>
      <c r="U435" s="5" t="s">
        <v>2077</v>
      </c>
      <c r="V435" s="5" t="s">
        <v>1313</v>
      </c>
      <c r="W435" s="5" t="s">
        <v>2077</v>
      </c>
      <c r="X435" s="5" t="s">
        <v>2077</v>
      </c>
      <c r="Y435" s="5" t="s">
        <v>2077</v>
      </c>
      <c r="Z435" s="5" t="s">
        <v>2077</v>
      </c>
      <c r="AA435" s="5" t="s">
        <v>2077</v>
      </c>
      <c r="AN435" s="225"/>
      <c r="AO435" s="225"/>
      <c r="AP435" s="225"/>
      <c r="AQ435" s="225"/>
      <c r="AS435" s="225"/>
      <c r="AU435" s="225"/>
    </row>
    <row r="436" spans="3:47" ht="12.75" customHeight="1">
      <c r="C436" s="18"/>
      <c r="D436" s="17"/>
      <c r="AN436" s="225"/>
      <c r="AO436" s="225"/>
      <c r="AP436" s="225"/>
      <c r="AQ436" s="225"/>
      <c r="AS436" s="225"/>
      <c r="AU436" s="225"/>
    </row>
    <row r="437" spans="1:51" s="92" customFormat="1" ht="12.75" customHeight="1">
      <c r="A437" s="166"/>
      <c r="B437" s="34" t="s">
        <v>714</v>
      </c>
      <c r="C437" s="18">
        <v>2445117</v>
      </c>
      <c r="D437" s="34" t="s">
        <v>2124</v>
      </c>
      <c r="E437" s="67" t="s">
        <v>950</v>
      </c>
      <c r="F437" s="35">
        <v>1</v>
      </c>
      <c r="G437" s="35" t="s">
        <v>1480</v>
      </c>
      <c r="H437" s="35">
        <v>1</v>
      </c>
      <c r="I437" s="35" t="s">
        <v>198</v>
      </c>
      <c r="J437" s="35" t="s">
        <v>2125</v>
      </c>
      <c r="K437" s="35" t="s">
        <v>1925</v>
      </c>
      <c r="L437" s="85">
        <v>435</v>
      </c>
      <c r="M437" s="35">
        <v>1.2</v>
      </c>
      <c r="N437" s="36">
        <v>14300</v>
      </c>
      <c r="O437" s="62" t="s">
        <v>2126</v>
      </c>
      <c r="P437" s="106" t="s">
        <v>2127</v>
      </c>
      <c r="Q437" s="62" t="s">
        <v>1201</v>
      </c>
      <c r="R437" s="35"/>
      <c r="S437" s="35" t="s">
        <v>2130</v>
      </c>
      <c r="T437" s="35" t="s">
        <v>2126</v>
      </c>
      <c r="U437" s="35" t="s">
        <v>2128</v>
      </c>
      <c r="V437" s="35" t="s">
        <v>1313</v>
      </c>
      <c r="W437" s="35">
        <v>2012</v>
      </c>
      <c r="X437" s="84">
        <v>1</v>
      </c>
      <c r="Y437" s="35" t="s">
        <v>2129</v>
      </c>
      <c r="Z437" s="35"/>
      <c r="AA437" s="35" t="s">
        <v>2077</v>
      </c>
      <c r="AB437" s="35"/>
      <c r="AC437" s="280">
        <v>9662</v>
      </c>
      <c r="AD437" s="280">
        <v>52405</v>
      </c>
      <c r="AE437" s="280">
        <v>454694</v>
      </c>
      <c r="AF437" s="280">
        <v>1693250</v>
      </c>
      <c r="AG437" s="280">
        <v>2590</v>
      </c>
      <c r="AH437" s="284">
        <v>3367</v>
      </c>
      <c r="AI437" s="280">
        <v>6334</v>
      </c>
      <c r="AJ437" s="280">
        <v>268867</v>
      </c>
      <c r="AK437" s="284">
        <v>382180</v>
      </c>
      <c r="AL437" s="280">
        <v>991278</v>
      </c>
      <c r="AN437" s="225">
        <v>0.18437172025570078</v>
      </c>
      <c r="AO437" s="225">
        <v>0.021249455677884468</v>
      </c>
      <c r="AP437" s="225">
        <v>0.030949357743983465</v>
      </c>
      <c r="AQ437" s="225">
        <v>0.40890432586043574</v>
      </c>
      <c r="AR437" s="225">
        <v>0.5315756236185665</v>
      </c>
      <c r="AS437" s="225">
        <v>0.009633015580193924</v>
      </c>
      <c r="AT437" s="225">
        <v>0.008809984823904967</v>
      </c>
      <c r="AU437" s="225">
        <v>0.006389731235838987</v>
      </c>
      <c r="AV437" s="236"/>
      <c r="AW437" s="225"/>
      <c r="AX437" s="236"/>
      <c r="AY437" s="225"/>
    </row>
    <row r="438" spans="1:51" s="92" customFormat="1" ht="12.75" customHeight="1">
      <c r="A438" s="166"/>
      <c r="B438" s="34" t="s">
        <v>714</v>
      </c>
      <c r="C438" s="18"/>
      <c r="D438" s="34" t="s">
        <v>29</v>
      </c>
      <c r="E438" s="34"/>
      <c r="F438" s="35">
        <v>1</v>
      </c>
      <c r="G438" s="35" t="s">
        <v>1480</v>
      </c>
      <c r="H438" s="35">
        <v>4</v>
      </c>
      <c r="I438" s="35" t="s">
        <v>1213</v>
      </c>
      <c r="J438" s="35" t="s">
        <v>1023</v>
      </c>
      <c r="K438" s="35" t="s">
        <v>210</v>
      </c>
      <c r="L438" s="85">
        <v>215</v>
      </c>
      <c r="M438" s="35">
        <v>22</v>
      </c>
      <c r="N438" s="36">
        <v>6700</v>
      </c>
      <c r="O438" s="62" t="s">
        <v>1023</v>
      </c>
      <c r="P438" s="92" t="s">
        <v>30</v>
      </c>
      <c r="Q438" s="62" t="s">
        <v>31</v>
      </c>
      <c r="R438" s="35"/>
      <c r="S438" s="35" t="s">
        <v>33</v>
      </c>
      <c r="T438" s="35" t="s">
        <v>34</v>
      </c>
      <c r="U438" s="35" t="s">
        <v>2128</v>
      </c>
      <c r="V438" s="35" t="s">
        <v>1313</v>
      </c>
      <c r="W438" s="35">
        <v>2014</v>
      </c>
      <c r="X438" s="35" t="s">
        <v>2077</v>
      </c>
      <c r="Y438" s="35" t="s">
        <v>32</v>
      </c>
      <c r="Z438" s="35" t="s">
        <v>2077</v>
      </c>
      <c r="AA438" s="35">
        <v>12.6</v>
      </c>
      <c r="AB438" s="35"/>
      <c r="AC438" s="280"/>
      <c r="AD438" s="280"/>
      <c r="AE438" s="280"/>
      <c r="AF438" s="280"/>
      <c r="AG438" s="280"/>
      <c r="AH438" s="284"/>
      <c r="AI438" s="280"/>
      <c r="AJ438" s="280"/>
      <c r="AK438" s="284"/>
      <c r="AL438" s="280"/>
      <c r="AN438" s="225"/>
      <c r="AO438" s="225"/>
      <c r="AP438" s="225"/>
      <c r="AQ438" s="225"/>
      <c r="AR438" s="225"/>
      <c r="AS438" s="225"/>
      <c r="AT438" s="225"/>
      <c r="AU438" s="225"/>
      <c r="AV438" s="236"/>
      <c r="AW438" s="225"/>
      <c r="AX438" s="236"/>
      <c r="AY438" s="225"/>
    </row>
    <row r="439" spans="1:51" s="92" customFormat="1" ht="12.75" customHeight="1">
      <c r="A439" s="166"/>
      <c r="B439" s="34" t="s">
        <v>714</v>
      </c>
      <c r="C439" s="18"/>
      <c r="D439" s="34" t="s">
        <v>2131</v>
      </c>
      <c r="E439" s="34"/>
      <c r="F439" s="35">
        <v>1</v>
      </c>
      <c r="G439" s="35" t="s">
        <v>1480</v>
      </c>
      <c r="H439" s="51">
        <v>5</v>
      </c>
      <c r="I439" s="35" t="s">
        <v>1205</v>
      </c>
      <c r="J439" s="35" t="s">
        <v>997</v>
      </c>
      <c r="K439" s="35" t="s">
        <v>2132</v>
      </c>
      <c r="L439" s="85">
        <v>1516</v>
      </c>
      <c r="M439" s="35">
        <v>5</v>
      </c>
      <c r="N439" s="36">
        <v>105836</v>
      </c>
      <c r="O439" s="62" t="s">
        <v>997</v>
      </c>
      <c r="P439" s="59"/>
      <c r="Q439" s="62" t="s">
        <v>1201</v>
      </c>
      <c r="R439" s="35"/>
      <c r="S439" s="35" t="s">
        <v>2133</v>
      </c>
      <c r="T439" s="35" t="s">
        <v>23</v>
      </c>
      <c r="U439" s="35" t="s">
        <v>2128</v>
      </c>
      <c r="V439" s="35" t="s">
        <v>998</v>
      </c>
      <c r="W439" s="35" t="s">
        <v>2077</v>
      </c>
      <c r="X439" s="35" t="s">
        <v>2077</v>
      </c>
      <c r="Y439" s="35" t="s">
        <v>2077</v>
      </c>
      <c r="Z439" s="35" t="s">
        <v>2077</v>
      </c>
      <c r="AA439" s="35">
        <v>14.8</v>
      </c>
      <c r="AB439" s="35"/>
      <c r="AC439" s="280"/>
      <c r="AD439" s="280"/>
      <c r="AE439" s="280"/>
      <c r="AF439" s="280"/>
      <c r="AG439" s="280"/>
      <c r="AH439" s="284"/>
      <c r="AI439" s="280"/>
      <c r="AJ439" s="280"/>
      <c r="AK439" s="284"/>
      <c r="AL439" s="280"/>
      <c r="AN439" s="225"/>
      <c r="AO439" s="225"/>
      <c r="AP439" s="225"/>
      <c r="AQ439" s="225"/>
      <c r="AR439" s="225"/>
      <c r="AS439" s="225"/>
      <c r="AT439" s="225"/>
      <c r="AU439" s="225"/>
      <c r="AV439" s="236"/>
      <c r="AW439" s="225"/>
      <c r="AX439" s="236"/>
      <c r="AY439" s="225"/>
    </row>
    <row r="440" spans="1:51" s="92" customFormat="1" ht="12.75" customHeight="1">
      <c r="A440" s="166"/>
      <c r="B440" s="34" t="s">
        <v>714</v>
      </c>
      <c r="C440" s="18"/>
      <c r="D440" s="34" t="s">
        <v>24</v>
      </c>
      <c r="E440" s="34"/>
      <c r="F440" s="35">
        <v>1</v>
      </c>
      <c r="G440" s="35" t="s">
        <v>1480</v>
      </c>
      <c r="H440" s="51">
        <v>5</v>
      </c>
      <c r="I440" s="35" t="s">
        <v>1205</v>
      </c>
      <c r="J440" s="35" t="s">
        <v>997</v>
      </c>
      <c r="K440" s="35" t="s">
        <v>778</v>
      </c>
      <c r="L440" s="85" t="s">
        <v>2077</v>
      </c>
      <c r="M440" s="35">
        <v>3</v>
      </c>
      <c r="N440" s="36" t="s">
        <v>2077</v>
      </c>
      <c r="O440" s="62" t="s">
        <v>997</v>
      </c>
      <c r="P440" s="59"/>
      <c r="Q440" s="62" t="s">
        <v>1201</v>
      </c>
      <c r="R440" s="35"/>
      <c r="S440" s="35"/>
      <c r="T440" s="35"/>
      <c r="U440" s="35" t="s">
        <v>2128</v>
      </c>
      <c r="V440" s="35" t="s">
        <v>998</v>
      </c>
      <c r="W440" s="35" t="s">
        <v>2077</v>
      </c>
      <c r="X440" s="35" t="s">
        <v>2077</v>
      </c>
      <c r="Y440" s="35" t="s">
        <v>2077</v>
      </c>
      <c r="Z440" s="35" t="s">
        <v>2077</v>
      </c>
      <c r="AA440" s="35" t="s">
        <v>2077</v>
      </c>
      <c r="AB440" s="35"/>
      <c r="AC440" s="280"/>
      <c r="AD440" s="280"/>
      <c r="AE440" s="280"/>
      <c r="AF440" s="280"/>
      <c r="AG440" s="280"/>
      <c r="AH440" s="284"/>
      <c r="AI440" s="280"/>
      <c r="AJ440" s="280"/>
      <c r="AK440" s="284"/>
      <c r="AL440" s="280"/>
      <c r="AN440" s="225"/>
      <c r="AO440" s="225"/>
      <c r="AP440" s="225"/>
      <c r="AQ440" s="225"/>
      <c r="AR440" s="225"/>
      <c r="AS440" s="225"/>
      <c r="AT440" s="225"/>
      <c r="AU440" s="225"/>
      <c r="AV440" s="236"/>
      <c r="AW440" s="225"/>
      <c r="AX440" s="236"/>
      <c r="AY440" s="225"/>
    </row>
    <row r="441" spans="1:51" s="92" customFormat="1" ht="12.75" customHeight="1">
      <c r="A441" s="166"/>
      <c r="B441" s="34" t="s">
        <v>714</v>
      </c>
      <c r="C441" s="18"/>
      <c r="D441" s="34" t="s">
        <v>25</v>
      </c>
      <c r="E441" s="34"/>
      <c r="F441" s="35">
        <v>1</v>
      </c>
      <c r="G441" s="35" t="s">
        <v>1480</v>
      </c>
      <c r="H441" s="51">
        <v>5</v>
      </c>
      <c r="I441" s="35" t="s">
        <v>1205</v>
      </c>
      <c r="J441" s="35" t="s">
        <v>26</v>
      </c>
      <c r="K441" s="35" t="s">
        <v>210</v>
      </c>
      <c r="L441" s="85" t="s">
        <v>2077</v>
      </c>
      <c r="M441" s="35" t="s">
        <v>2077</v>
      </c>
      <c r="N441" s="36" t="s">
        <v>2077</v>
      </c>
      <c r="O441" s="62"/>
      <c r="P441" s="59"/>
      <c r="Q441" s="62"/>
      <c r="R441" s="35"/>
      <c r="S441" s="35" t="s">
        <v>27</v>
      </c>
      <c r="T441" s="35" t="s">
        <v>28</v>
      </c>
      <c r="U441" s="35" t="s">
        <v>2128</v>
      </c>
      <c r="V441" s="35" t="s">
        <v>998</v>
      </c>
      <c r="W441" s="35" t="s">
        <v>2077</v>
      </c>
      <c r="X441" s="35" t="s">
        <v>2077</v>
      </c>
      <c r="Y441" s="35" t="s">
        <v>2077</v>
      </c>
      <c r="Z441" s="35" t="s">
        <v>2077</v>
      </c>
      <c r="AA441" s="35" t="s">
        <v>2077</v>
      </c>
      <c r="AB441" s="35"/>
      <c r="AC441" s="280"/>
      <c r="AD441" s="280"/>
      <c r="AE441" s="280"/>
      <c r="AF441" s="280"/>
      <c r="AG441" s="280"/>
      <c r="AH441" s="284"/>
      <c r="AI441" s="280"/>
      <c r="AJ441" s="280"/>
      <c r="AK441" s="284"/>
      <c r="AL441" s="280"/>
      <c r="AN441" s="225"/>
      <c r="AO441" s="225"/>
      <c r="AP441" s="225"/>
      <c r="AQ441" s="225"/>
      <c r="AR441" s="225"/>
      <c r="AS441" s="225"/>
      <c r="AT441" s="225"/>
      <c r="AU441" s="225"/>
      <c r="AV441" s="236"/>
      <c r="AW441" s="225"/>
      <c r="AX441" s="236"/>
      <c r="AY441" s="225"/>
    </row>
    <row r="442" spans="1:51" s="92" customFormat="1" ht="12.75" customHeight="1">
      <c r="A442" s="166"/>
      <c r="B442" s="34" t="s">
        <v>714</v>
      </c>
      <c r="C442" s="18"/>
      <c r="D442" s="128" t="s">
        <v>35</v>
      </c>
      <c r="E442" s="128"/>
      <c r="F442" s="35">
        <v>1</v>
      </c>
      <c r="G442" s="35" t="s">
        <v>1480</v>
      </c>
      <c r="H442" s="51">
        <v>5</v>
      </c>
      <c r="I442" s="35" t="s">
        <v>1205</v>
      </c>
      <c r="J442" s="35" t="s">
        <v>1023</v>
      </c>
      <c r="K442" s="35" t="s">
        <v>210</v>
      </c>
      <c r="L442" s="85">
        <v>85.3</v>
      </c>
      <c r="M442" s="35">
        <v>40.9</v>
      </c>
      <c r="N442" s="36">
        <v>1500</v>
      </c>
      <c r="O442" s="62" t="s">
        <v>1023</v>
      </c>
      <c r="P442" s="92" t="s">
        <v>30</v>
      </c>
      <c r="Q442" s="62" t="s">
        <v>36</v>
      </c>
      <c r="R442" s="35"/>
      <c r="S442" s="35"/>
      <c r="T442" s="35"/>
      <c r="U442" s="35" t="s">
        <v>2128</v>
      </c>
      <c r="V442" s="35" t="s">
        <v>1318</v>
      </c>
      <c r="W442" s="35" t="s">
        <v>2077</v>
      </c>
      <c r="X442" s="35" t="s">
        <v>2077</v>
      </c>
      <c r="Y442" s="35" t="s">
        <v>2077</v>
      </c>
      <c r="Z442" s="35" t="s">
        <v>2077</v>
      </c>
      <c r="AA442" s="35">
        <v>14.9</v>
      </c>
      <c r="AB442" s="35"/>
      <c r="AC442" s="280"/>
      <c r="AD442" s="280"/>
      <c r="AE442" s="280"/>
      <c r="AF442" s="280"/>
      <c r="AG442" s="280"/>
      <c r="AH442" s="284"/>
      <c r="AI442" s="280"/>
      <c r="AJ442" s="280"/>
      <c r="AK442" s="284"/>
      <c r="AL442" s="280"/>
      <c r="AN442" s="225"/>
      <c r="AO442" s="225"/>
      <c r="AP442" s="225"/>
      <c r="AQ442" s="225"/>
      <c r="AR442" s="225"/>
      <c r="AS442" s="225"/>
      <c r="AT442" s="225"/>
      <c r="AU442" s="225"/>
      <c r="AV442" s="236"/>
      <c r="AW442" s="225"/>
      <c r="AX442" s="236"/>
      <c r="AY442" s="225"/>
    </row>
    <row r="443" spans="1:51" s="92" customFormat="1" ht="12.75" customHeight="1">
      <c r="A443" s="166"/>
      <c r="B443" s="34" t="s">
        <v>714</v>
      </c>
      <c r="C443" s="18"/>
      <c r="D443" s="128" t="s">
        <v>37</v>
      </c>
      <c r="E443" s="128"/>
      <c r="F443" s="35">
        <v>1</v>
      </c>
      <c r="G443" s="35" t="s">
        <v>1480</v>
      </c>
      <c r="H443" s="51">
        <v>5</v>
      </c>
      <c r="I443" s="35" t="s">
        <v>1205</v>
      </c>
      <c r="J443" s="35" t="s">
        <v>1023</v>
      </c>
      <c r="K443" s="35" t="s">
        <v>1236</v>
      </c>
      <c r="L443" s="85">
        <v>240</v>
      </c>
      <c r="M443" s="35">
        <v>6.5</v>
      </c>
      <c r="N443" s="36">
        <v>41500</v>
      </c>
      <c r="O443" s="62" t="s">
        <v>1023</v>
      </c>
      <c r="P443" s="116" t="s">
        <v>1022</v>
      </c>
      <c r="Q443" s="62" t="s">
        <v>809</v>
      </c>
      <c r="R443" s="35"/>
      <c r="S443" s="35"/>
      <c r="T443" s="35"/>
      <c r="U443" s="35" t="s">
        <v>2128</v>
      </c>
      <c r="V443" s="35" t="s">
        <v>998</v>
      </c>
      <c r="W443" s="35" t="s">
        <v>2077</v>
      </c>
      <c r="X443" s="35" t="s">
        <v>2077</v>
      </c>
      <c r="Y443" s="35" t="s">
        <v>2077</v>
      </c>
      <c r="Z443" s="35" t="s">
        <v>2077</v>
      </c>
      <c r="AA443" s="35">
        <v>14.1</v>
      </c>
      <c r="AB443" s="35"/>
      <c r="AC443" s="280"/>
      <c r="AD443" s="280"/>
      <c r="AE443" s="280"/>
      <c r="AF443" s="280"/>
      <c r="AG443" s="280"/>
      <c r="AH443" s="284"/>
      <c r="AI443" s="280"/>
      <c r="AJ443" s="280"/>
      <c r="AK443" s="284"/>
      <c r="AL443" s="280"/>
      <c r="AN443" s="225"/>
      <c r="AO443" s="225"/>
      <c r="AP443" s="225"/>
      <c r="AQ443" s="225"/>
      <c r="AR443" s="225"/>
      <c r="AS443" s="225"/>
      <c r="AT443" s="225"/>
      <c r="AU443" s="225"/>
      <c r="AV443" s="236"/>
      <c r="AW443" s="225"/>
      <c r="AX443" s="236"/>
      <c r="AY443" s="225"/>
    </row>
    <row r="444" spans="1:51" s="92" customFormat="1" ht="12.75" customHeight="1">
      <c r="A444" s="166"/>
      <c r="B444" s="34" t="s">
        <v>714</v>
      </c>
      <c r="C444" s="18"/>
      <c r="D444" s="128" t="s">
        <v>38</v>
      </c>
      <c r="E444" s="128"/>
      <c r="F444" s="35">
        <v>1</v>
      </c>
      <c r="G444" s="35" t="s">
        <v>1480</v>
      </c>
      <c r="H444" s="51">
        <v>5</v>
      </c>
      <c r="I444" s="35" t="s">
        <v>1205</v>
      </c>
      <c r="J444" s="35" t="s">
        <v>1023</v>
      </c>
      <c r="K444" s="35" t="s">
        <v>1925</v>
      </c>
      <c r="L444" s="85">
        <v>1200</v>
      </c>
      <c r="M444" s="35">
        <v>21</v>
      </c>
      <c r="N444" s="36">
        <v>34700</v>
      </c>
      <c r="O444" s="104" t="s">
        <v>1023</v>
      </c>
      <c r="P444" s="116" t="s">
        <v>1022</v>
      </c>
      <c r="Q444" s="104" t="s">
        <v>39</v>
      </c>
      <c r="R444" s="35"/>
      <c r="S444" s="35"/>
      <c r="T444" s="35"/>
      <c r="U444" s="35" t="s">
        <v>2128</v>
      </c>
      <c r="V444" s="35" t="s">
        <v>998</v>
      </c>
      <c r="W444" s="35" t="s">
        <v>2077</v>
      </c>
      <c r="X444" s="35" t="s">
        <v>2077</v>
      </c>
      <c r="Y444" s="35" t="s">
        <v>2077</v>
      </c>
      <c r="Z444" s="35" t="s">
        <v>2077</v>
      </c>
      <c r="AA444" s="35">
        <v>24.4</v>
      </c>
      <c r="AB444" s="35"/>
      <c r="AC444" s="280"/>
      <c r="AD444" s="280"/>
      <c r="AE444" s="280"/>
      <c r="AF444" s="280"/>
      <c r="AG444" s="280"/>
      <c r="AH444" s="284"/>
      <c r="AI444" s="280"/>
      <c r="AJ444" s="280"/>
      <c r="AK444" s="284"/>
      <c r="AL444" s="280"/>
      <c r="AN444" s="225"/>
      <c r="AO444" s="225"/>
      <c r="AP444" s="225"/>
      <c r="AQ444" s="225"/>
      <c r="AR444" s="225"/>
      <c r="AS444" s="225"/>
      <c r="AT444" s="225"/>
      <c r="AU444" s="225"/>
      <c r="AV444" s="236"/>
      <c r="AW444" s="225"/>
      <c r="AX444" s="236"/>
      <c r="AY444" s="225"/>
    </row>
    <row r="445" spans="1:51" s="92" customFormat="1" ht="12.75" customHeight="1">
      <c r="A445" s="166"/>
      <c r="B445" s="34" t="s">
        <v>714</v>
      </c>
      <c r="C445" s="18"/>
      <c r="D445" s="128" t="s">
        <v>40</v>
      </c>
      <c r="E445" s="128"/>
      <c r="F445" s="35">
        <v>1</v>
      </c>
      <c r="G445" s="35" t="s">
        <v>1480</v>
      </c>
      <c r="H445" s="51">
        <v>5</v>
      </c>
      <c r="I445" s="35" t="s">
        <v>1205</v>
      </c>
      <c r="J445" s="35" t="s">
        <v>1023</v>
      </c>
      <c r="K445" s="35" t="s">
        <v>1925</v>
      </c>
      <c r="L445" s="85">
        <v>1180</v>
      </c>
      <c r="M445" s="35">
        <v>16</v>
      </c>
      <c r="N445" s="36">
        <v>19000</v>
      </c>
      <c r="O445" s="62" t="s">
        <v>1023</v>
      </c>
      <c r="P445" s="62" t="s">
        <v>41</v>
      </c>
      <c r="Q445" s="62"/>
      <c r="R445" s="35"/>
      <c r="S445" s="35"/>
      <c r="T445" s="35"/>
      <c r="U445" s="35" t="s">
        <v>2128</v>
      </c>
      <c r="V445" s="35" t="s">
        <v>998</v>
      </c>
      <c r="W445" s="35" t="s">
        <v>2077</v>
      </c>
      <c r="X445" s="35" t="s">
        <v>2077</v>
      </c>
      <c r="Y445" s="35" t="s">
        <v>2077</v>
      </c>
      <c r="Z445" s="35" t="s">
        <v>2077</v>
      </c>
      <c r="AA445" s="35" t="s">
        <v>42</v>
      </c>
      <c r="AB445" s="35"/>
      <c r="AC445" s="280"/>
      <c r="AD445" s="280"/>
      <c r="AE445" s="280"/>
      <c r="AF445" s="280"/>
      <c r="AG445" s="280"/>
      <c r="AH445" s="284"/>
      <c r="AI445" s="280"/>
      <c r="AJ445" s="280"/>
      <c r="AK445" s="284"/>
      <c r="AL445" s="280"/>
      <c r="AN445" s="225"/>
      <c r="AO445" s="225"/>
      <c r="AP445" s="225"/>
      <c r="AQ445" s="225"/>
      <c r="AR445" s="225"/>
      <c r="AS445" s="225"/>
      <c r="AT445" s="225"/>
      <c r="AU445" s="225"/>
      <c r="AV445" s="236"/>
      <c r="AW445" s="225"/>
      <c r="AX445" s="236"/>
      <c r="AY445" s="225"/>
    </row>
    <row r="446" spans="1:51" s="92" customFormat="1" ht="12.75" customHeight="1">
      <c r="A446" s="166"/>
      <c r="B446" s="34" t="s">
        <v>714</v>
      </c>
      <c r="C446" s="18"/>
      <c r="D446" s="128" t="s">
        <v>43</v>
      </c>
      <c r="E446" s="128"/>
      <c r="F446" s="35">
        <v>1</v>
      </c>
      <c r="G446" s="35" t="s">
        <v>1480</v>
      </c>
      <c r="H446" s="51">
        <v>5</v>
      </c>
      <c r="I446" s="35" t="s">
        <v>1205</v>
      </c>
      <c r="J446" s="35" t="s">
        <v>1023</v>
      </c>
      <c r="K446" s="35" t="s">
        <v>1236</v>
      </c>
      <c r="L446" s="85">
        <v>911</v>
      </c>
      <c r="M446" s="35">
        <v>19</v>
      </c>
      <c r="N446" s="36">
        <v>5500</v>
      </c>
      <c r="O446" s="62" t="s">
        <v>1023</v>
      </c>
      <c r="P446" s="59" t="s">
        <v>41</v>
      </c>
      <c r="Q446" s="59"/>
      <c r="R446" s="35"/>
      <c r="S446" s="35"/>
      <c r="T446" s="35"/>
      <c r="U446" s="35" t="s">
        <v>2128</v>
      </c>
      <c r="V446" s="35" t="s">
        <v>998</v>
      </c>
      <c r="W446" s="35" t="s">
        <v>2077</v>
      </c>
      <c r="X446" s="35" t="s">
        <v>2077</v>
      </c>
      <c r="Y446" s="35" t="s">
        <v>2077</v>
      </c>
      <c r="Z446" s="35" t="s">
        <v>2077</v>
      </c>
      <c r="AA446" s="35">
        <v>3.3</v>
      </c>
      <c r="AB446" s="35"/>
      <c r="AC446" s="280"/>
      <c r="AD446" s="280"/>
      <c r="AE446" s="280"/>
      <c r="AF446" s="280"/>
      <c r="AG446" s="280"/>
      <c r="AH446" s="284"/>
      <c r="AI446" s="280"/>
      <c r="AJ446" s="280"/>
      <c r="AK446" s="284"/>
      <c r="AL446" s="280"/>
      <c r="AN446" s="225"/>
      <c r="AO446" s="225"/>
      <c r="AP446" s="225"/>
      <c r="AQ446" s="225"/>
      <c r="AR446" s="225"/>
      <c r="AS446" s="225"/>
      <c r="AT446" s="225"/>
      <c r="AU446" s="225"/>
      <c r="AV446" s="236"/>
      <c r="AW446" s="225"/>
      <c r="AX446" s="236"/>
      <c r="AY446" s="225"/>
    </row>
    <row r="447" spans="3:47" ht="12.75" customHeight="1">
      <c r="C447" s="18"/>
      <c r="D447" s="17"/>
      <c r="AN447" s="225"/>
      <c r="AO447" s="225"/>
      <c r="AP447" s="225"/>
      <c r="AQ447" s="225"/>
      <c r="AS447" s="225"/>
      <c r="AU447" s="225"/>
    </row>
    <row r="448" spans="1:47" ht="12.75" customHeight="1">
      <c r="A448" s="167"/>
      <c r="B448" s="17" t="s">
        <v>999</v>
      </c>
      <c r="C448" s="18">
        <v>2436109</v>
      </c>
      <c r="D448" s="17" t="s">
        <v>225</v>
      </c>
      <c r="E448" s="67" t="s">
        <v>1441</v>
      </c>
      <c r="F448" s="5">
        <v>1</v>
      </c>
      <c r="G448" s="5" t="s">
        <v>1259</v>
      </c>
      <c r="H448" s="35">
        <v>1</v>
      </c>
      <c r="I448" s="5" t="s">
        <v>198</v>
      </c>
      <c r="J448" s="5" t="s">
        <v>1003</v>
      </c>
      <c r="K448" s="35" t="s">
        <v>1925</v>
      </c>
      <c r="L448" s="24" t="s">
        <v>2077</v>
      </c>
      <c r="M448" s="5">
        <v>1</v>
      </c>
      <c r="N448" s="15" t="s">
        <v>2077</v>
      </c>
      <c r="O448" s="22" t="s">
        <v>1002</v>
      </c>
      <c r="P448" s="16" t="s">
        <v>226</v>
      </c>
      <c r="Q448" s="16" t="s">
        <v>1201</v>
      </c>
      <c r="S448" s="5" t="s">
        <v>227</v>
      </c>
      <c r="T448" s="5" t="s">
        <v>1002</v>
      </c>
      <c r="U448" s="5" t="s">
        <v>1197</v>
      </c>
      <c r="V448" s="5" t="s">
        <v>1318</v>
      </c>
      <c r="W448" s="5">
        <v>2014</v>
      </c>
      <c r="Y448" s="16" t="s">
        <v>228</v>
      </c>
      <c r="Z448" s="16" t="s">
        <v>228</v>
      </c>
      <c r="AA448" s="5">
        <v>0.9</v>
      </c>
      <c r="AC448" s="280">
        <v>5623</v>
      </c>
      <c r="AD448" s="280">
        <v>35053</v>
      </c>
      <c r="AE448" s="280">
        <v>210472</v>
      </c>
      <c r="AF448" s="280">
        <v>791408</v>
      </c>
      <c r="AG448" s="280">
        <v>1907</v>
      </c>
      <c r="AI448" s="280">
        <v>3626</v>
      </c>
      <c r="AJ448" s="280">
        <v>142527</v>
      </c>
      <c r="AL448" s="280">
        <v>761362</v>
      </c>
      <c r="AN448" s="225">
        <v>0.16041422988046672</v>
      </c>
      <c r="AO448" s="225">
        <v>0.026716142764833327</v>
      </c>
      <c r="AP448" s="225">
        <v>0.044291945494612135</v>
      </c>
      <c r="AQ448" s="225">
        <v>0.5259238830667402</v>
      </c>
      <c r="AS448" s="225">
        <v>0.013379920997425049</v>
      </c>
      <c r="AU448" s="225">
        <v>0.004762517698545501</v>
      </c>
    </row>
    <row r="449" spans="1:47" ht="12.75">
      <c r="A449" s="167"/>
      <c r="B449" s="17" t="s">
        <v>999</v>
      </c>
      <c r="C449" s="18">
        <v>2436109</v>
      </c>
      <c r="D449" s="17" t="s">
        <v>224</v>
      </c>
      <c r="E449" s="67" t="s">
        <v>1441</v>
      </c>
      <c r="F449" s="5">
        <v>1</v>
      </c>
      <c r="G449" s="5" t="s">
        <v>1259</v>
      </c>
      <c r="H449" s="35">
        <v>2</v>
      </c>
      <c r="I449" s="5" t="s">
        <v>1204</v>
      </c>
      <c r="J449" s="5" t="s">
        <v>1003</v>
      </c>
      <c r="K449" s="35" t="s">
        <v>1925</v>
      </c>
      <c r="L449" s="24">
        <v>785.3</v>
      </c>
      <c r="M449" s="5">
        <v>12.8</v>
      </c>
      <c r="N449" s="15">
        <v>15910</v>
      </c>
      <c r="O449" s="16" t="s">
        <v>1002</v>
      </c>
      <c r="P449" s="28" t="s">
        <v>223</v>
      </c>
      <c r="Q449" s="16" t="s">
        <v>1201</v>
      </c>
      <c r="S449" s="5" t="s">
        <v>227</v>
      </c>
      <c r="T449" s="5" t="s">
        <v>1002</v>
      </c>
      <c r="U449" s="5" t="s">
        <v>1197</v>
      </c>
      <c r="V449" s="5" t="s">
        <v>1313</v>
      </c>
      <c r="W449" s="5">
        <v>2027</v>
      </c>
      <c r="Y449" s="16" t="s">
        <v>228</v>
      </c>
      <c r="Z449" s="16" t="s">
        <v>228</v>
      </c>
      <c r="AA449" s="5">
        <v>16.7</v>
      </c>
      <c r="AC449" s="280">
        <v>9512</v>
      </c>
      <c r="AD449" s="280">
        <v>46299</v>
      </c>
      <c r="AE449" s="280">
        <v>210472</v>
      </c>
      <c r="AF449" s="280">
        <v>791408</v>
      </c>
      <c r="AG449" s="280">
        <v>4843</v>
      </c>
      <c r="AH449" s="265">
        <v>10563</v>
      </c>
      <c r="AI449" s="280">
        <v>27779</v>
      </c>
      <c r="AJ449" s="280">
        <v>142527</v>
      </c>
      <c r="AK449" s="265">
        <v>315161</v>
      </c>
      <c r="AL449" s="280">
        <v>761362</v>
      </c>
      <c r="AN449" s="225">
        <v>0.20544720188341</v>
      </c>
      <c r="AO449" s="225">
        <v>0.04519365996427078</v>
      </c>
      <c r="AP449" s="225">
        <v>0.058502062147463764</v>
      </c>
      <c r="AQ449" s="225">
        <v>0.17434032902552288</v>
      </c>
      <c r="AR449" s="223">
        <v>0.38025126894416644</v>
      </c>
      <c r="AS449" s="225">
        <v>0.03397952668617174</v>
      </c>
      <c r="AT449" s="223">
        <v>0.03351620282966484</v>
      </c>
      <c r="AU449" s="225">
        <v>0.03648592916378805</v>
      </c>
    </row>
    <row r="450" spans="1:47" ht="12.75">
      <c r="A450" s="167"/>
      <c r="B450" s="17" t="s">
        <v>999</v>
      </c>
      <c r="C450" s="18">
        <v>2436109</v>
      </c>
      <c r="D450" s="17" t="s">
        <v>1000</v>
      </c>
      <c r="E450" s="67" t="s">
        <v>950</v>
      </c>
      <c r="F450" s="5">
        <v>1</v>
      </c>
      <c r="G450" s="5" t="s">
        <v>1259</v>
      </c>
      <c r="H450" s="35">
        <v>2</v>
      </c>
      <c r="I450" s="5" t="s">
        <v>1204</v>
      </c>
      <c r="J450" s="5" t="s">
        <v>1003</v>
      </c>
      <c r="K450" s="35" t="s">
        <v>1925</v>
      </c>
      <c r="L450" s="24">
        <v>269.92</v>
      </c>
      <c r="M450" s="5">
        <v>4.3</v>
      </c>
      <c r="N450" s="15">
        <v>11270</v>
      </c>
      <c r="O450" s="16" t="s">
        <v>1002</v>
      </c>
      <c r="P450" s="32" t="s">
        <v>219</v>
      </c>
      <c r="Q450" s="16" t="s">
        <v>1201</v>
      </c>
      <c r="S450" s="5" t="s">
        <v>227</v>
      </c>
      <c r="T450" s="5" t="s">
        <v>1002</v>
      </c>
      <c r="U450" s="5" t="s">
        <v>1197</v>
      </c>
      <c r="V450" s="5" t="s">
        <v>1313</v>
      </c>
      <c r="W450" s="5">
        <v>2012</v>
      </c>
      <c r="Y450" s="16" t="s">
        <v>220</v>
      </c>
      <c r="Z450" s="16" t="s">
        <v>221</v>
      </c>
      <c r="AA450" s="5">
        <v>5.6</v>
      </c>
      <c r="AC450" s="280">
        <v>554</v>
      </c>
      <c r="AD450" s="280">
        <v>1762</v>
      </c>
      <c r="AE450" s="280">
        <v>210472</v>
      </c>
      <c r="AF450" s="280">
        <v>791408</v>
      </c>
      <c r="AG450" s="280">
        <v>2503</v>
      </c>
      <c r="AH450" s="265">
        <v>6058</v>
      </c>
      <c r="AI450" s="280">
        <v>11936</v>
      </c>
      <c r="AJ450" s="280">
        <v>142527</v>
      </c>
      <c r="AK450" s="265">
        <v>315162</v>
      </c>
      <c r="AL450" s="280">
        <v>761362</v>
      </c>
      <c r="AN450" s="225">
        <v>0.31441543700340524</v>
      </c>
      <c r="AO450" s="225">
        <v>0.00263217910220837</v>
      </c>
      <c r="AP450" s="225">
        <v>0.002226411661241736</v>
      </c>
      <c r="AQ450" s="225">
        <v>0.20970174262734584</v>
      </c>
      <c r="AR450" s="223">
        <v>0.5075402144772118</v>
      </c>
      <c r="AS450" s="225">
        <v>0.017561584822524855</v>
      </c>
      <c r="AT450" s="223">
        <v>0.019221860503487096</v>
      </c>
      <c r="AU450" s="225">
        <v>0.01567716802257008</v>
      </c>
    </row>
    <row r="451" spans="1:47" ht="12.75" customHeight="1">
      <c r="A451" s="167"/>
      <c r="B451" s="17" t="s">
        <v>999</v>
      </c>
      <c r="C451" s="18">
        <v>2436109</v>
      </c>
      <c r="D451" s="17" t="s">
        <v>1001</v>
      </c>
      <c r="E451" s="67" t="s">
        <v>1441</v>
      </c>
      <c r="F451" s="5">
        <v>1</v>
      </c>
      <c r="G451" s="5" t="s">
        <v>1259</v>
      </c>
      <c r="H451" s="51">
        <v>3</v>
      </c>
      <c r="I451" s="5" t="s">
        <v>1207</v>
      </c>
      <c r="J451" s="5" t="s">
        <v>1003</v>
      </c>
      <c r="K451" s="5" t="s">
        <v>1250</v>
      </c>
      <c r="L451" s="24">
        <v>69.31</v>
      </c>
      <c r="M451" s="5">
        <v>2.8</v>
      </c>
      <c r="N451" s="15">
        <v>10800</v>
      </c>
      <c r="O451" s="16" t="s">
        <v>232</v>
      </c>
      <c r="P451" s="16" t="s">
        <v>233</v>
      </c>
      <c r="Q451" s="16" t="s">
        <v>234</v>
      </c>
      <c r="S451" s="57" t="s">
        <v>231</v>
      </c>
      <c r="T451" s="5" t="s">
        <v>232</v>
      </c>
      <c r="U451" s="5" t="s">
        <v>1197</v>
      </c>
      <c r="V451" s="5" t="s">
        <v>1313</v>
      </c>
      <c r="AA451" s="5">
        <v>3.9</v>
      </c>
      <c r="AC451" s="280">
        <v>9843</v>
      </c>
      <c r="AD451" s="280">
        <v>50595</v>
      </c>
      <c r="AE451" s="280">
        <v>210472</v>
      </c>
      <c r="AF451" s="280">
        <v>791408</v>
      </c>
      <c r="AG451" s="280">
        <v>5376</v>
      </c>
      <c r="AH451" s="265">
        <v>9355</v>
      </c>
      <c r="AI451" s="280">
        <v>13987</v>
      </c>
      <c r="AJ451" s="280">
        <v>142527</v>
      </c>
      <c r="AK451" s="265">
        <v>315163</v>
      </c>
      <c r="AL451" s="280">
        <v>761362</v>
      </c>
      <c r="AN451" s="225">
        <v>0.19454491550548472</v>
      </c>
      <c r="AO451" s="225">
        <v>0.04676631570945304</v>
      </c>
      <c r="AP451" s="225">
        <v>0.06393036208883408</v>
      </c>
      <c r="AQ451" s="225">
        <v>0.3843569028383499</v>
      </c>
      <c r="AR451" s="223">
        <v>0.6688353471080288</v>
      </c>
      <c r="AS451" s="225">
        <v>0.037719168999557975</v>
      </c>
      <c r="AT451" s="223">
        <v>0.029683052896437717</v>
      </c>
      <c r="AU451" s="225">
        <v>0.01837102455861995</v>
      </c>
    </row>
    <row r="452" spans="1:47" ht="12.75" customHeight="1">
      <c r="A452" s="167"/>
      <c r="B452" s="17" t="s">
        <v>999</v>
      </c>
      <c r="C452" s="18"/>
      <c r="D452" s="17" t="s">
        <v>783</v>
      </c>
      <c r="F452" s="5">
        <v>1</v>
      </c>
      <c r="G452" s="5" t="s">
        <v>1259</v>
      </c>
      <c r="H452" s="51">
        <v>5</v>
      </c>
      <c r="I452" s="5" t="s">
        <v>1205</v>
      </c>
      <c r="J452" s="5" t="s">
        <v>1003</v>
      </c>
      <c r="K452" s="35" t="s">
        <v>1925</v>
      </c>
      <c r="L452" s="24" t="s">
        <v>2077</v>
      </c>
      <c r="M452" s="5">
        <v>6.4</v>
      </c>
      <c r="N452" s="15" t="s">
        <v>2077</v>
      </c>
      <c r="O452" s="16" t="s">
        <v>1002</v>
      </c>
      <c r="P452" s="16"/>
      <c r="Q452" s="16" t="s">
        <v>1201</v>
      </c>
      <c r="S452" s="57"/>
      <c r="U452" s="5" t="s">
        <v>1999</v>
      </c>
      <c r="V452" s="35" t="s">
        <v>998</v>
      </c>
      <c r="W452" s="5" t="s">
        <v>2077</v>
      </c>
      <c r="X452" s="5" t="s">
        <v>2077</v>
      </c>
      <c r="Y452" s="5" t="s">
        <v>2077</v>
      </c>
      <c r="Z452" s="5" t="s">
        <v>2077</v>
      </c>
      <c r="AA452" s="5" t="s">
        <v>2077</v>
      </c>
      <c r="AN452" s="225"/>
      <c r="AO452" s="225"/>
      <c r="AP452" s="225"/>
      <c r="AQ452" s="225"/>
      <c r="AS452" s="225"/>
      <c r="AU452" s="225"/>
    </row>
    <row r="453" spans="1:47" ht="12.75" customHeight="1">
      <c r="A453" s="167"/>
      <c r="B453" s="17" t="s">
        <v>999</v>
      </c>
      <c r="C453" s="18"/>
      <c r="D453" s="17" t="s">
        <v>782</v>
      </c>
      <c r="F453" s="5">
        <v>1</v>
      </c>
      <c r="G453" s="5" t="s">
        <v>1259</v>
      </c>
      <c r="H453" s="51">
        <v>5</v>
      </c>
      <c r="I453" s="5" t="s">
        <v>1205</v>
      </c>
      <c r="J453" s="5" t="s">
        <v>1003</v>
      </c>
      <c r="K453" s="35" t="s">
        <v>1925</v>
      </c>
      <c r="L453" s="24" t="s">
        <v>2077</v>
      </c>
      <c r="M453" s="5">
        <v>3.7</v>
      </c>
      <c r="N453" s="15" t="s">
        <v>2077</v>
      </c>
      <c r="O453" s="16" t="s">
        <v>1002</v>
      </c>
      <c r="P453" s="16"/>
      <c r="Q453" s="16" t="s">
        <v>1201</v>
      </c>
      <c r="S453" s="57"/>
      <c r="U453" s="5" t="s">
        <v>1999</v>
      </c>
      <c r="V453" s="35" t="s">
        <v>998</v>
      </c>
      <c r="W453" s="5" t="s">
        <v>2077</v>
      </c>
      <c r="X453" s="5" t="s">
        <v>2077</v>
      </c>
      <c r="Y453" s="5" t="s">
        <v>2077</v>
      </c>
      <c r="Z453" s="5" t="s">
        <v>2077</v>
      </c>
      <c r="AA453" s="5" t="s">
        <v>2077</v>
      </c>
      <c r="AN453" s="225"/>
      <c r="AO453" s="225"/>
      <c r="AP453" s="225"/>
      <c r="AQ453" s="225"/>
      <c r="AS453" s="225"/>
      <c r="AU453" s="225"/>
    </row>
    <row r="454" spans="1:47" ht="12.75" customHeight="1">
      <c r="A454" s="167"/>
      <c r="B454" s="17" t="s">
        <v>999</v>
      </c>
      <c r="C454" s="18"/>
      <c r="D454" s="17" t="s">
        <v>1992</v>
      </c>
      <c r="F454" s="5">
        <v>1</v>
      </c>
      <c r="G454" s="5" t="s">
        <v>1259</v>
      </c>
      <c r="H454" s="51">
        <v>5</v>
      </c>
      <c r="I454" s="5" t="s">
        <v>1205</v>
      </c>
      <c r="J454" s="5" t="s">
        <v>1003</v>
      </c>
      <c r="K454" s="35" t="s">
        <v>1925</v>
      </c>
      <c r="L454" s="24" t="s">
        <v>2077</v>
      </c>
      <c r="M454" s="5">
        <v>8.3</v>
      </c>
      <c r="N454" s="15" t="s">
        <v>2077</v>
      </c>
      <c r="O454" s="16" t="s">
        <v>1002</v>
      </c>
      <c r="P454" s="16"/>
      <c r="Q454" s="16" t="s">
        <v>1201</v>
      </c>
      <c r="S454" s="57"/>
      <c r="U454" s="5" t="s">
        <v>1999</v>
      </c>
      <c r="V454" s="35" t="s">
        <v>998</v>
      </c>
      <c r="W454" s="5" t="s">
        <v>2077</v>
      </c>
      <c r="X454" s="5" t="s">
        <v>2077</v>
      </c>
      <c r="Y454" s="5" t="s">
        <v>2077</v>
      </c>
      <c r="Z454" s="5" t="s">
        <v>2077</v>
      </c>
      <c r="AA454" s="5" t="s">
        <v>2077</v>
      </c>
      <c r="AN454" s="225"/>
      <c r="AO454" s="225"/>
      <c r="AP454" s="225"/>
      <c r="AQ454" s="225"/>
      <c r="AS454" s="225"/>
      <c r="AU454" s="225"/>
    </row>
    <row r="455" spans="1:47" ht="12.75" customHeight="1">
      <c r="A455" s="167"/>
      <c r="B455" s="17" t="s">
        <v>999</v>
      </c>
      <c r="C455" s="18"/>
      <c r="D455" s="17" t="s">
        <v>781</v>
      </c>
      <c r="F455" s="5">
        <v>1</v>
      </c>
      <c r="G455" s="5" t="s">
        <v>1259</v>
      </c>
      <c r="H455" s="51">
        <v>5</v>
      </c>
      <c r="I455" s="5" t="s">
        <v>1205</v>
      </c>
      <c r="J455" s="5" t="s">
        <v>1003</v>
      </c>
      <c r="K455" s="35" t="s">
        <v>1925</v>
      </c>
      <c r="L455" s="24" t="s">
        <v>2077</v>
      </c>
      <c r="M455" s="5">
        <v>9.7</v>
      </c>
      <c r="N455" s="15" t="s">
        <v>2077</v>
      </c>
      <c r="O455" s="16" t="s">
        <v>1002</v>
      </c>
      <c r="P455" s="16"/>
      <c r="Q455" s="16" t="s">
        <v>1201</v>
      </c>
      <c r="S455" s="57"/>
      <c r="U455" s="5" t="s">
        <v>1999</v>
      </c>
      <c r="V455" s="35" t="s">
        <v>998</v>
      </c>
      <c r="W455" s="5" t="s">
        <v>2077</v>
      </c>
      <c r="X455" s="5" t="s">
        <v>2077</v>
      </c>
      <c r="Y455" s="5" t="s">
        <v>2077</v>
      </c>
      <c r="Z455" s="5" t="s">
        <v>2077</v>
      </c>
      <c r="AA455" s="5" t="s">
        <v>2077</v>
      </c>
      <c r="AN455" s="225"/>
      <c r="AO455" s="225"/>
      <c r="AP455" s="225"/>
      <c r="AQ455" s="225"/>
      <c r="AS455" s="225"/>
      <c r="AU455" s="225"/>
    </row>
    <row r="456" spans="1:47" ht="12.75" customHeight="1">
      <c r="A456" s="167"/>
      <c r="B456" s="17" t="s">
        <v>999</v>
      </c>
      <c r="C456" s="18"/>
      <c r="D456" s="17" t="s">
        <v>1997</v>
      </c>
      <c r="F456" s="5">
        <v>1</v>
      </c>
      <c r="G456" s="5" t="s">
        <v>1259</v>
      </c>
      <c r="H456" s="51">
        <v>5</v>
      </c>
      <c r="I456" s="5" t="s">
        <v>1205</v>
      </c>
      <c r="J456" s="5" t="s">
        <v>1003</v>
      </c>
      <c r="K456" s="5" t="s">
        <v>210</v>
      </c>
      <c r="L456" s="24">
        <v>390</v>
      </c>
      <c r="M456" s="5" t="s">
        <v>2077</v>
      </c>
      <c r="N456" s="15" t="s">
        <v>2077</v>
      </c>
      <c r="O456" s="16" t="s">
        <v>1002</v>
      </c>
      <c r="P456" s="16"/>
      <c r="Q456" s="16" t="s">
        <v>1998</v>
      </c>
      <c r="S456" s="57"/>
      <c r="U456" s="5" t="s">
        <v>1999</v>
      </c>
      <c r="V456" s="35" t="s">
        <v>998</v>
      </c>
      <c r="W456" s="5">
        <v>2027</v>
      </c>
      <c r="X456" s="5" t="s">
        <v>2077</v>
      </c>
      <c r="Y456" s="5" t="s">
        <v>2077</v>
      </c>
      <c r="Z456" s="5" t="s">
        <v>2077</v>
      </c>
      <c r="AA456" s="5" t="s">
        <v>2077</v>
      </c>
      <c r="AN456" s="225"/>
      <c r="AO456" s="225"/>
      <c r="AP456" s="225"/>
      <c r="AQ456" s="225"/>
      <c r="AS456" s="225"/>
      <c r="AU456" s="225"/>
    </row>
    <row r="457" spans="1:47" ht="12.75" customHeight="1">
      <c r="A457" s="167"/>
      <c r="B457" s="17" t="s">
        <v>999</v>
      </c>
      <c r="C457" s="18"/>
      <c r="D457" s="17" t="s">
        <v>1994</v>
      </c>
      <c r="F457" s="5">
        <v>1</v>
      </c>
      <c r="G457" s="5" t="s">
        <v>1259</v>
      </c>
      <c r="H457" s="51">
        <v>5</v>
      </c>
      <c r="I457" s="5" t="s">
        <v>1205</v>
      </c>
      <c r="J457" s="5" t="s">
        <v>1003</v>
      </c>
      <c r="K457" s="5" t="s">
        <v>1250</v>
      </c>
      <c r="L457" s="317">
        <v>580</v>
      </c>
      <c r="M457" s="5">
        <v>10.3</v>
      </c>
      <c r="N457" s="15" t="s">
        <v>2077</v>
      </c>
      <c r="O457" s="16" t="s">
        <v>1002</v>
      </c>
      <c r="P457" s="16"/>
      <c r="Q457" s="16" t="s">
        <v>1201</v>
      </c>
      <c r="S457" s="57"/>
      <c r="U457" s="5" t="s">
        <v>1999</v>
      </c>
      <c r="V457" s="35" t="s">
        <v>998</v>
      </c>
      <c r="W457" s="5">
        <v>2030</v>
      </c>
      <c r="X457" s="5" t="s">
        <v>2077</v>
      </c>
      <c r="Y457" s="5" t="s">
        <v>2077</v>
      </c>
      <c r="Z457" s="5" t="s">
        <v>2077</v>
      </c>
      <c r="AA457" s="5" t="s">
        <v>2077</v>
      </c>
      <c r="AN457" s="225"/>
      <c r="AO457" s="225"/>
      <c r="AP457" s="225"/>
      <c r="AQ457" s="225"/>
      <c r="AS457" s="225"/>
      <c r="AU457" s="225"/>
    </row>
    <row r="458" spans="1:47" ht="12.75" customHeight="1">
      <c r="A458" s="167"/>
      <c r="B458" s="17" t="s">
        <v>999</v>
      </c>
      <c r="C458" s="18"/>
      <c r="D458" s="17" t="s">
        <v>1995</v>
      </c>
      <c r="F458" s="5">
        <v>1</v>
      </c>
      <c r="G458" s="5" t="s">
        <v>1259</v>
      </c>
      <c r="H458" s="51">
        <v>5</v>
      </c>
      <c r="I458" s="5" t="s">
        <v>1205</v>
      </c>
      <c r="J458" s="5" t="s">
        <v>1003</v>
      </c>
      <c r="K458" s="5" t="s">
        <v>1250</v>
      </c>
      <c r="L458" s="317"/>
      <c r="M458" s="5">
        <v>8.7</v>
      </c>
      <c r="N458" s="15" t="s">
        <v>2077</v>
      </c>
      <c r="O458" s="16" t="s">
        <v>1002</v>
      </c>
      <c r="P458" s="16"/>
      <c r="Q458" s="16" t="s">
        <v>1201</v>
      </c>
      <c r="S458" s="57"/>
      <c r="U458" s="5" t="s">
        <v>1999</v>
      </c>
      <c r="V458" s="35" t="s">
        <v>998</v>
      </c>
      <c r="W458" s="5">
        <v>2030</v>
      </c>
      <c r="X458" s="5" t="s">
        <v>2077</v>
      </c>
      <c r="Y458" s="5" t="s">
        <v>2077</v>
      </c>
      <c r="Z458" s="5" t="s">
        <v>2077</v>
      </c>
      <c r="AA458" s="5" t="s">
        <v>2077</v>
      </c>
      <c r="AN458" s="225"/>
      <c r="AO458" s="225"/>
      <c r="AP458" s="225"/>
      <c r="AQ458" s="225"/>
      <c r="AS458" s="225"/>
      <c r="AU458" s="225"/>
    </row>
    <row r="459" spans="1:47" ht="12.75" customHeight="1">
      <c r="A459" s="167"/>
      <c r="B459" s="17" t="s">
        <v>999</v>
      </c>
      <c r="C459" s="18"/>
      <c r="D459" s="17" t="s">
        <v>1993</v>
      </c>
      <c r="F459" s="5">
        <v>1</v>
      </c>
      <c r="G459" s="5" t="s">
        <v>1259</v>
      </c>
      <c r="H459" s="51">
        <v>5</v>
      </c>
      <c r="I459" s="5" t="s">
        <v>1205</v>
      </c>
      <c r="J459" s="5" t="s">
        <v>1003</v>
      </c>
      <c r="K459" s="5" t="s">
        <v>1250</v>
      </c>
      <c r="L459" s="24">
        <v>430</v>
      </c>
      <c r="M459" s="5">
        <v>18.7</v>
      </c>
      <c r="N459" s="15" t="s">
        <v>2077</v>
      </c>
      <c r="O459" s="16" t="s">
        <v>1002</v>
      </c>
      <c r="P459" s="16"/>
      <c r="Q459" s="16" t="s">
        <v>1201</v>
      </c>
      <c r="S459" s="57"/>
      <c r="U459" s="5" t="s">
        <v>1999</v>
      </c>
      <c r="V459" s="35" t="s">
        <v>998</v>
      </c>
      <c r="W459" s="5">
        <v>2035</v>
      </c>
      <c r="X459" s="5" t="s">
        <v>2077</v>
      </c>
      <c r="Y459" s="5" t="s">
        <v>2077</v>
      </c>
      <c r="Z459" s="5" t="s">
        <v>2077</v>
      </c>
      <c r="AA459" s="5" t="s">
        <v>2077</v>
      </c>
      <c r="AN459" s="225"/>
      <c r="AO459" s="225"/>
      <c r="AP459" s="225"/>
      <c r="AQ459" s="225"/>
      <c r="AS459" s="225"/>
      <c r="AU459" s="225"/>
    </row>
    <row r="460" spans="1:47" ht="12.75" customHeight="1">
      <c r="A460" s="167"/>
      <c r="B460" s="17" t="s">
        <v>999</v>
      </c>
      <c r="C460" s="18"/>
      <c r="D460" s="17" t="s">
        <v>1996</v>
      </c>
      <c r="F460" s="5">
        <v>1</v>
      </c>
      <c r="G460" s="5" t="s">
        <v>1259</v>
      </c>
      <c r="H460" s="51">
        <v>5</v>
      </c>
      <c r="I460" s="5" t="s">
        <v>1205</v>
      </c>
      <c r="J460" s="5" t="s">
        <v>1003</v>
      </c>
      <c r="K460" s="5" t="s">
        <v>1250</v>
      </c>
      <c r="L460" s="24" t="s">
        <v>2077</v>
      </c>
      <c r="M460" s="5">
        <v>7.9</v>
      </c>
      <c r="N460" s="15" t="s">
        <v>2077</v>
      </c>
      <c r="O460" s="16" t="s">
        <v>1002</v>
      </c>
      <c r="P460" s="16"/>
      <c r="Q460" s="16" t="s">
        <v>1201</v>
      </c>
      <c r="S460" s="57"/>
      <c r="U460" s="5" t="s">
        <v>1999</v>
      </c>
      <c r="V460" s="35" t="s">
        <v>998</v>
      </c>
      <c r="W460" s="5" t="s">
        <v>2077</v>
      </c>
      <c r="X460" s="5" t="s">
        <v>2077</v>
      </c>
      <c r="Y460" s="5" t="s">
        <v>2077</v>
      </c>
      <c r="Z460" s="5" t="s">
        <v>2077</v>
      </c>
      <c r="AA460" s="5" t="s">
        <v>2077</v>
      </c>
      <c r="AN460" s="225"/>
      <c r="AO460" s="225"/>
      <c r="AP460" s="225"/>
      <c r="AQ460" s="225"/>
      <c r="AS460" s="225"/>
      <c r="AU460" s="225"/>
    </row>
    <row r="461" spans="1:47" ht="12.75" customHeight="1">
      <c r="A461" s="167"/>
      <c r="B461" s="17" t="s">
        <v>999</v>
      </c>
      <c r="C461" s="18"/>
      <c r="D461" s="17" t="s">
        <v>536</v>
      </c>
      <c r="F461" s="5">
        <v>1</v>
      </c>
      <c r="G461" s="5" t="s">
        <v>1259</v>
      </c>
      <c r="H461" s="51">
        <v>5</v>
      </c>
      <c r="I461" s="5" t="s">
        <v>1205</v>
      </c>
      <c r="J461" s="5" t="s">
        <v>1003</v>
      </c>
      <c r="K461" s="5" t="s">
        <v>1236</v>
      </c>
      <c r="L461" s="24">
        <v>550</v>
      </c>
      <c r="M461" s="5" t="s">
        <v>2077</v>
      </c>
      <c r="N461" s="15" t="s">
        <v>2077</v>
      </c>
      <c r="O461" s="22" t="s">
        <v>1002</v>
      </c>
      <c r="P461" s="16"/>
      <c r="Q461" s="16" t="s">
        <v>1201</v>
      </c>
      <c r="S461" s="57"/>
      <c r="U461" s="5" t="s">
        <v>1999</v>
      </c>
      <c r="V461" s="35" t="s">
        <v>998</v>
      </c>
      <c r="W461" s="5">
        <v>2025</v>
      </c>
      <c r="X461" s="5" t="s">
        <v>2077</v>
      </c>
      <c r="Y461" s="5" t="s">
        <v>2077</v>
      </c>
      <c r="Z461" s="5" t="s">
        <v>2077</v>
      </c>
      <c r="AA461" s="5" t="s">
        <v>2077</v>
      </c>
      <c r="AN461" s="225"/>
      <c r="AO461" s="225"/>
      <c r="AP461" s="225"/>
      <c r="AQ461" s="225"/>
      <c r="AS461" s="225"/>
      <c r="AU461" s="225"/>
    </row>
    <row r="462" spans="3:47" ht="12.75" customHeight="1">
      <c r="C462" s="18"/>
      <c r="D462" s="17"/>
      <c r="AN462" s="225"/>
      <c r="AO462" s="225"/>
      <c r="AP462" s="225"/>
      <c r="AQ462" s="225"/>
      <c r="AS462" s="225"/>
      <c r="AU462" s="225"/>
    </row>
    <row r="463" spans="1:47" ht="12.75" customHeight="1">
      <c r="A463" s="168"/>
      <c r="B463" s="17" t="s">
        <v>715</v>
      </c>
      <c r="C463" s="18">
        <v>2389763</v>
      </c>
      <c r="D463" s="17" t="s">
        <v>239</v>
      </c>
      <c r="E463" s="67" t="s">
        <v>1441</v>
      </c>
      <c r="F463" s="5">
        <v>1</v>
      </c>
      <c r="G463" s="5" t="s">
        <v>310</v>
      </c>
      <c r="H463" s="35">
        <v>1</v>
      </c>
      <c r="I463" s="5" t="s">
        <v>198</v>
      </c>
      <c r="J463" s="5" t="s">
        <v>1009</v>
      </c>
      <c r="K463" s="5" t="s">
        <v>1250</v>
      </c>
      <c r="L463" s="24">
        <v>36.99</v>
      </c>
      <c r="M463" s="5" t="s">
        <v>2077</v>
      </c>
      <c r="N463" s="15" t="s">
        <v>2077</v>
      </c>
      <c r="O463" s="22" t="s">
        <v>1009</v>
      </c>
      <c r="Q463" s="16" t="s">
        <v>1201</v>
      </c>
      <c r="S463" s="57" t="s">
        <v>426</v>
      </c>
      <c r="T463" s="57" t="s">
        <v>1009</v>
      </c>
      <c r="U463" s="16" t="s">
        <v>236</v>
      </c>
      <c r="V463" s="5" t="s">
        <v>1313</v>
      </c>
      <c r="Z463" s="5" t="s">
        <v>1327</v>
      </c>
      <c r="AC463" s="280">
        <v>11580</v>
      </c>
      <c r="AD463" s="280">
        <v>75427</v>
      </c>
      <c r="AE463" s="226">
        <v>271474</v>
      </c>
      <c r="AF463" s="226">
        <v>1052852</v>
      </c>
      <c r="AG463" s="226">
        <v>1656</v>
      </c>
      <c r="AH463" s="265">
        <v>2360</v>
      </c>
      <c r="AI463" s="226">
        <v>6327</v>
      </c>
      <c r="AJ463" s="226">
        <v>204195</v>
      </c>
      <c r="AK463" s="265">
        <v>337426</v>
      </c>
      <c r="AL463" s="226">
        <v>878581</v>
      </c>
      <c r="AN463" s="225">
        <v>0.1535259257295133</v>
      </c>
      <c r="AO463" s="225">
        <v>0.04265601862425131</v>
      </c>
      <c r="AP463" s="225">
        <v>0.07164064844821494</v>
      </c>
      <c r="AQ463" s="225">
        <v>0.26173541963015645</v>
      </c>
      <c r="AR463" s="223">
        <v>0.3730045835308993</v>
      </c>
      <c r="AS463" s="225">
        <v>0.008109894953353413</v>
      </c>
      <c r="AT463" s="223">
        <v>0.006994126119504721</v>
      </c>
      <c r="AU463" s="225">
        <v>0.0072013849605215684</v>
      </c>
    </row>
    <row r="464" spans="1:47" ht="12.75">
      <c r="A464" s="168"/>
      <c r="B464" s="17" t="s">
        <v>715</v>
      </c>
      <c r="C464" s="18">
        <v>2389763</v>
      </c>
      <c r="D464" s="17" t="s">
        <v>1025</v>
      </c>
      <c r="E464" s="147" t="s">
        <v>950</v>
      </c>
      <c r="F464" s="5">
        <v>1</v>
      </c>
      <c r="G464" s="5" t="s">
        <v>310</v>
      </c>
      <c r="H464" s="35">
        <v>2</v>
      </c>
      <c r="I464" s="5" t="s">
        <v>1204</v>
      </c>
      <c r="J464" s="5" t="s">
        <v>1009</v>
      </c>
      <c r="K464" s="35" t="s">
        <v>1925</v>
      </c>
      <c r="L464" s="24">
        <v>1180</v>
      </c>
      <c r="M464" s="5">
        <v>11</v>
      </c>
      <c r="N464" s="15">
        <v>23800</v>
      </c>
      <c r="O464" s="16" t="s">
        <v>1009</v>
      </c>
      <c r="P464" s="16" t="s">
        <v>876</v>
      </c>
      <c r="Q464" s="16" t="s">
        <v>1201</v>
      </c>
      <c r="S464" s="57" t="s">
        <v>1594</v>
      </c>
      <c r="T464" s="5" t="s">
        <v>1009</v>
      </c>
      <c r="U464" s="16" t="s">
        <v>236</v>
      </c>
      <c r="V464" s="5" t="s">
        <v>1313</v>
      </c>
      <c r="Y464" s="16" t="s">
        <v>229</v>
      </c>
      <c r="Z464" s="5" t="s">
        <v>1327</v>
      </c>
      <c r="AA464" s="5">
        <v>17.01</v>
      </c>
      <c r="AC464" s="226">
        <v>7359</v>
      </c>
      <c r="AD464" s="226">
        <v>35738</v>
      </c>
      <c r="AE464" s="226">
        <v>271474</v>
      </c>
      <c r="AF464" s="226">
        <v>1052852</v>
      </c>
      <c r="AG464" s="226">
        <v>7234</v>
      </c>
      <c r="AH464" s="265">
        <v>13378</v>
      </c>
      <c r="AI464" s="226">
        <v>25423</v>
      </c>
      <c r="AJ464" s="226">
        <v>204195</v>
      </c>
      <c r="AK464" s="265">
        <v>337427</v>
      </c>
      <c r="AL464" s="226">
        <v>878581</v>
      </c>
      <c r="AN464" s="225">
        <v>0.20591527225921988</v>
      </c>
      <c r="AO464" s="225">
        <v>0.027107568312250897</v>
      </c>
      <c r="AP464" s="225">
        <v>0.033943992128048384</v>
      </c>
      <c r="AQ464" s="225">
        <v>0.2845454903040554</v>
      </c>
      <c r="AR464" s="223">
        <v>0.5262164182039886</v>
      </c>
      <c r="AS464" s="225">
        <v>0.03542692034574794</v>
      </c>
      <c r="AT464" s="223">
        <v>0.03964709403811788</v>
      </c>
      <c r="AU464" s="225">
        <v>0.028936432725041858</v>
      </c>
    </row>
    <row r="465" spans="1:47" ht="12.75">
      <c r="A465" s="168"/>
      <c r="B465" s="17" t="s">
        <v>715</v>
      </c>
      <c r="C465" s="18">
        <v>2389763</v>
      </c>
      <c r="D465" s="17" t="s">
        <v>960</v>
      </c>
      <c r="E465" s="147" t="s">
        <v>950</v>
      </c>
      <c r="F465" s="5">
        <v>1</v>
      </c>
      <c r="G465" s="5" t="s">
        <v>310</v>
      </c>
      <c r="H465" s="35">
        <v>2</v>
      </c>
      <c r="I465" s="5" t="s">
        <v>1204</v>
      </c>
      <c r="J465" s="5" t="s">
        <v>1009</v>
      </c>
      <c r="K465" s="5" t="s">
        <v>210</v>
      </c>
      <c r="L465" s="24">
        <v>375</v>
      </c>
      <c r="M465" s="5">
        <v>25</v>
      </c>
      <c r="N465" s="15">
        <v>5000</v>
      </c>
      <c r="O465" s="16" t="s">
        <v>1009</v>
      </c>
      <c r="Q465" s="16" t="s">
        <v>1201</v>
      </c>
      <c r="S465" s="57" t="s">
        <v>1594</v>
      </c>
      <c r="T465" s="5" t="s">
        <v>1009</v>
      </c>
      <c r="U465" s="16" t="s">
        <v>236</v>
      </c>
      <c r="V465" s="5" t="s">
        <v>1318</v>
      </c>
      <c r="Y465" s="16" t="s">
        <v>230</v>
      </c>
      <c r="Z465" s="5" t="s">
        <v>1327</v>
      </c>
      <c r="AC465" s="226">
        <v>5402</v>
      </c>
      <c r="AD465" s="226">
        <v>27877</v>
      </c>
      <c r="AE465" s="226">
        <v>271474</v>
      </c>
      <c r="AF465" s="226">
        <v>1052852</v>
      </c>
      <c r="AG465" s="226">
        <v>6973</v>
      </c>
      <c r="AH465" s="265">
        <v>14015</v>
      </c>
      <c r="AI465" s="226">
        <v>38681</v>
      </c>
      <c r="AJ465" s="226">
        <v>204195</v>
      </c>
      <c r="AK465" s="265">
        <v>337428</v>
      </c>
      <c r="AL465" s="226">
        <v>878581</v>
      </c>
      <c r="AN465" s="225">
        <v>0.19377981848835957</v>
      </c>
      <c r="AO465" s="225">
        <v>0.019898774836632604</v>
      </c>
      <c r="AP465" s="225">
        <v>0.02647760558938958</v>
      </c>
      <c r="AQ465" s="225">
        <v>0.18026938290116595</v>
      </c>
      <c r="AR465" s="223">
        <v>0.36232258731677053</v>
      </c>
      <c r="AS465" s="225">
        <v>0.03414873038027376</v>
      </c>
      <c r="AT465" s="223">
        <v>0.04153478668041775</v>
      </c>
      <c r="AU465" s="225">
        <v>0.04402667483134737</v>
      </c>
    </row>
    <row r="466" spans="1:47" ht="12.75">
      <c r="A466" s="168"/>
      <c r="B466" s="17" t="s">
        <v>715</v>
      </c>
      <c r="C466" s="18">
        <v>2389763</v>
      </c>
      <c r="D466" s="17" t="s">
        <v>238</v>
      </c>
      <c r="E466" s="67" t="s">
        <v>1441</v>
      </c>
      <c r="F466" s="5">
        <v>1</v>
      </c>
      <c r="G466" s="5" t="s">
        <v>310</v>
      </c>
      <c r="H466" s="35">
        <v>2</v>
      </c>
      <c r="I466" s="5" t="s">
        <v>1204</v>
      </c>
      <c r="J466" s="5" t="s">
        <v>1009</v>
      </c>
      <c r="K466" s="5" t="s">
        <v>1250</v>
      </c>
      <c r="L466" s="24">
        <v>500</v>
      </c>
      <c r="M466" s="5">
        <v>9.9</v>
      </c>
      <c r="N466" s="15">
        <v>16000</v>
      </c>
      <c r="O466" s="16" t="s">
        <v>1009</v>
      </c>
      <c r="P466" s="28" t="s">
        <v>237</v>
      </c>
      <c r="Q466" s="16" t="s">
        <v>1201</v>
      </c>
      <c r="S466" s="57" t="s">
        <v>426</v>
      </c>
      <c r="T466" s="57" t="s">
        <v>1009</v>
      </c>
      <c r="U466" s="16" t="s">
        <v>236</v>
      </c>
      <c r="V466" s="5" t="s">
        <v>1313</v>
      </c>
      <c r="Z466" s="5" t="s">
        <v>1327</v>
      </c>
      <c r="AC466" s="226">
        <v>15882</v>
      </c>
      <c r="AD466" s="226">
        <v>92236</v>
      </c>
      <c r="AE466" s="226">
        <v>271474</v>
      </c>
      <c r="AF466" s="226">
        <v>1052852</v>
      </c>
      <c r="AG466" s="226">
        <v>9103</v>
      </c>
      <c r="AH466" s="265">
        <v>16023</v>
      </c>
      <c r="AI466" s="226">
        <v>29236</v>
      </c>
      <c r="AJ466" s="226">
        <v>204195</v>
      </c>
      <c r="AK466" s="265">
        <v>337429</v>
      </c>
      <c r="AL466" s="226">
        <v>878581</v>
      </c>
      <c r="AN466" s="225">
        <v>0.17218873324949044</v>
      </c>
      <c r="AO466" s="225">
        <v>0.05850284005098094</v>
      </c>
      <c r="AP466" s="225">
        <v>0.08760585533389308</v>
      </c>
      <c r="AQ466" s="225">
        <v>0.31136270351621287</v>
      </c>
      <c r="AR466" s="223">
        <v>0.5480571897660419</v>
      </c>
      <c r="AS466" s="225">
        <v>0.04457993584563775</v>
      </c>
      <c r="AT466" s="223">
        <v>0.04748554510726701</v>
      </c>
      <c r="AU466" s="225">
        <v>0.03327638544425614</v>
      </c>
    </row>
    <row r="467" spans="1:47" ht="12.75" customHeight="1">
      <c r="A467" s="168"/>
      <c r="B467" s="17" t="s">
        <v>715</v>
      </c>
      <c r="C467" s="18"/>
      <c r="D467" s="17" t="s">
        <v>1004</v>
      </c>
      <c r="E467" s="35"/>
      <c r="F467" s="5">
        <v>1</v>
      </c>
      <c r="G467" s="5" t="s">
        <v>310</v>
      </c>
      <c r="H467" s="51">
        <v>4</v>
      </c>
      <c r="I467" s="5" t="s">
        <v>1213</v>
      </c>
      <c r="J467" s="5" t="s">
        <v>1009</v>
      </c>
      <c r="K467" s="5" t="s">
        <v>778</v>
      </c>
      <c r="L467" s="85">
        <v>325</v>
      </c>
      <c r="M467" s="5">
        <v>13.5</v>
      </c>
      <c r="N467" s="15" t="s">
        <v>2077</v>
      </c>
      <c r="O467" s="16" t="s">
        <v>1009</v>
      </c>
      <c r="Q467" s="16" t="s">
        <v>1201</v>
      </c>
      <c r="S467" s="57" t="s">
        <v>1594</v>
      </c>
      <c r="T467" s="5" t="s">
        <v>1009</v>
      </c>
      <c r="U467" s="16" t="s">
        <v>236</v>
      </c>
      <c r="V467" s="5" t="s">
        <v>1313</v>
      </c>
      <c r="Z467" s="5" t="s">
        <v>1327</v>
      </c>
      <c r="AC467" s="226">
        <v>6040</v>
      </c>
      <c r="AD467" s="226">
        <v>17947</v>
      </c>
      <c r="AE467" s="226">
        <v>271474</v>
      </c>
      <c r="AF467" s="226">
        <v>1052852</v>
      </c>
      <c r="AG467" s="226">
        <v>7537</v>
      </c>
      <c r="AH467" s="265">
        <v>14870</v>
      </c>
      <c r="AI467" s="226">
        <v>29229</v>
      </c>
      <c r="AJ467" s="226">
        <v>204195</v>
      </c>
      <c r="AK467" s="265">
        <v>337430</v>
      </c>
      <c r="AL467" s="226">
        <v>878581</v>
      </c>
      <c r="AN467" s="225">
        <v>0.3365464980219535</v>
      </c>
      <c r="AO467" s="225">
        <v>0.022248907814376332</v>
      </c>
      <c r="AP467" s="225">
        <v>0.017046080550732676</v>
      </c>
      <c r="AQ467" s="225">
        <v>0.2578603441787266</v>
      </c>
      <c r="AR467" s="223">
        <v>0.5087413185534914</v>
      </c>
      <c r="AS467" s="225">
        <v>0.036910796052792676</v>
      </c>
      <c r="AT467" s="223">
        <v>0.044068399371721544</v>
      </c>
      <c r="AU467" s="225">
        <v>0.03326841805138058</v>
      </c>
    </row>
    <row r="468" spans="1:47" ht="12.75" customHeight="1">
      <c r="A468" s="168"/>
      <c r="B468" s="17" t="s">
        <v>715</v>
      </c>
      <c r="C468" s="18"/>
      <c r="D468" s="17" t="s">
        <v>1010</v>
      </c>
      <c r="F468" s="5">
        <v>1</v>
      </c>
      <c r="G468" s="5" t="s">
        <v>310</v>
      </c>
      <c r="H468" s="51">
        <v>5</v>
      </c>
      <c r="I468" s="5" t="s">
        <v>1205</v>
      </c>
      <c r="J468" s="5" t="s">
        <v>1009</v>
      </c>
      <c r="K468" s="5" t="s">
        <v>1250</v>
      </c>
      <c r="L468" s="85">
        <v>487</v>
      </c>
      <c r="M468" s="5">
        <v>6.4</v>
      </c>
      <c r="N468" s="15">
        <v>3800</v>
      </c>
      <c r="O468" s="5" t="s">
        <v>1009</v>
      </c>
      <c r="Q468" s="16" t="s">
        <v>1201</v>
      </c>
      <c r="S468" s="57" t="s">
        <v>1594</v>
      </c>
      <c r="T468" s="5" t="s">
        <v>1009</v>
      </c>
      <c r="U468" s="16" t="s">
        <v>236</v>
      </c>
      <c r="V468" s="5" t="s">
        <v>1313</v>
      </c>
      <c r="Z468" s="5" t="s">
        <v>1327</v>
      </c>
      <c r="AC468" s="226">
        <v>1148</v>
      </c>
      <c r="AD468" s="226">
        <v>6865</v>
      </c>
      <c r="AE468" s="226">
        <v>271474</v>
      </c>
      <c r="AF468" s="226">
        <v>1052852</v>
      </c>
      <c r="AG468" s="226">
        <v>3693</v>
      </c>
      <c r="AH468" s="265">
        <v>7227</v>
      </c>
      <c r="AI468" s="226">
        <v>8710</v>
      </c>
      <c r="AJ468" s="226">
        <v>204195</v>
      </c>
      <c r="AK468" s="265">
        <v>337431</v>
      </c>
      <c r="AL468" s="226">
        <v>878581</v>
      </c>
      <c r="AN468" s="225">
        <v>0.16722505462490897</v>
      </c>
      <c r="AO468" s="225">
        <v>0.004228765922335104</v>
      </c>
      <c r="AP468" s="225">
        <v>0.006520384631458173</v>
      </c>
      <c r="AQ468" s="225">
        <v>0.42399540757749715</v>
      </c>
      <c r="AR468" s="223">
        <v>0.829735935706085</v>
      </c>
      <c r="AS468" s="225">
        <v>0.018085653419525453</v>
      </c>
      <c r="AT468" s="223">
        <v>0.02141771206557785</v>
      </c>
      <c r="AU468" s="225">
        <v>0.009913713135157714</v>
      </c>
    </row>
    <row r="469" spans="3:47" ht="12.75" customHeight="1">
      <c r="C469" s="18"/>
      <c r="D469" s="17"/>
      <c r="AN469" s="225"/>
      <c r="AO469" s="225"/>
      <c r="AP469" s="225"/>
      <c r="AQ469" s="225"/>
      <c r="AS469" s="225"/>
      <c r="AU469" s="225"/>
    </row>
    <row r="470" spans="1:47" ht="12.75">
      <c r="A470" s="169"/>
      <c r="B470" s="17" t="s">
        <v>716</v>
      </c>
      <c r="C470" s="18">
        <v>2241841</v>
      </c>
      <c r="D470" s="17" t="s">
        <v>1011</v>
      </c>
      <c r="E470" s="67" t="s">
        <v>950</v>
      </c>
      <c r="F470" s="5">
        <v>1</v>
      </c>
      <c r="G470" s="5" t="s">
        <v>189</v>
      </c>
      <c r="H470" s="35">
        <v>2</v>
      </c>
      <c r="I470" s="5" t="s">
        <v>1204</v>
      </c>
      <c r="J470" s="5" t="s">
        <v>1014</v>
      </c>
      <c r="K470" s="35" t="s">
        <v>1925</v>
      </c>
      <c r="L470" s="24">
        <v>1490</v>
      </c>
      <c r="M470" s="5">
        <v>7.3</v>
      </c>
      <c r="N470" s="15">
        <v>22800</v>
      </c>
      <c r="O470" s="16" t="s">
        <v>1018</v>
      </c>
      <c r="P470" s="22" t="s">
        <v>876</v>
      </c>
      <c r="Q470" s="16" t="s">
        <v>1201</v>
      </c>
      <c r="S470" s="55" t="s">
        <v>1410</v>
      </c>
      <c r="T470" s="5" t="s">
        <v>1409</v>
      </c>
      <c r="U470" s="5" t="s">
        <v>1197</v>
      </c>
      <c r="V470" s="5" t="s">
        <v>1313</v>
      </c>
      <c r="W470" s="5">
        <v>2015</v>
      </c>
      <c r="Y470" s="16" t="s">
        <v>240</v>
      </c>
      <c r="Z470" s="5" t="s">
        <v>241</v>
      </c>
      <c r="AA470" s="5">
        <v>10.8</v>
      </c>
      <c r="AC470" s="226">
        <v>5807</v>
      </c>
      <c r="AD470" s="226">
        <v>38149</v>
      </c>
      <c r="AE470" s="226">
        <v>241076</v>
      </c>
      <c r="AF470" s="226">
        <v>1020921</v>
      </c>
      <c r="AG470" s="226">
        <v>8213</v>
      </c>
      <c r="AH470" s="265">
        <v>13424</v>
      </c>
      <c r="AI470" s="226">
        <v>26916</v>
      </c>
      <c r="AJ470" s="226">
        <v>166237</v>
      </c>
      <c r="AK470" s="265">
        <v>331112</v>
      </c>
      <c r="AL470" s="226">
        <v>829433</v>
      </c>
      <c r="AN470" s="225">
        <v>0.15221893103357886</v>
      </c>
      <c r="AO470" s="225">
        <v>0.02408783951948763</v>
      </c>
      <c r="AP470" s="225">
        <v>0.037367239972534605</v>
      </c>
      <c r="AQ470" s="225">
        <v>0.30513449249517016</v>
      </c>
      <c r="AR470" s="223">
        <v>0.4987368108188438</v>
      </c>
      <c r="AS470" s="225">
        <v>0.04940536703621937</v>
      </c>
      <c r="AT470" s="223">
        <v>0.0405421730411462</v>
      </c>
      <c r="AU470" s="225">
        <v>0.03245108405380543</v>
      </c>
    </row>
    <row r="471" spans="1:47" ht="12.75">
      <c r="A471" s="169"/>
      <c r="B471" s="17" t="s">
        <v>716</v>
      </c>
      <c r="C471" s="18">
        <v>2241841</v>
      </c>
      <c r="D471" s="17" t="s">
        <v>1013</v>
      </c>
      <c r="E471" s="67" t="s">
        <v>950</v>
      </c>
      <c r="F471" s="5">
        <v>1</v>
      </c>
      <c r="G471" s="5" t="s">
        <v>189</v>
      </c>
      <c r="H471" s="35">
        <v>2</v>
      </c>
      <c r="I471" s="5" t="s">
        <v>1204</v>
      </c>
      <c r="J471" s="5" t="s">
        <v>1016</v>
      </c>
      <c r="K471" s="35" t="s">
        <v>1925</v>
      </c>
      <c r="L471" s="85">
        <v>850</v>
      </c>
      <c r="M471" s="5">
        <v>2.65</v>
      </c>
      <c r="N471" s="15">
        <v>18700</v>
      </c>
      <c r="O471" s="16" t="s">
        <v>1017</v>
      </c>
      <c r="Q471" s="16" t="s">
        <v>1201</v>
      </c>
      <c r="S471" s="55" t="s">
        <v>334</v>
      </c>
      <c r="T471" s="5" t="s">
        <v>335</v>
      </c>
      <c r="U471" s="5" t="s">
        <v>1197</v>
      </c>
      <c r="V471" s="5" t="s">
        <v>1313</v>
      </c>
      <c r="W471" s="5" t="s">
        <v>2077</v>
      </c>
      <c r="X471" s="5" t="s">
        <v>2077</v>
      </c>
      <c r="Y471" s="5" t="s">
        <v>2077</v>
      </c>
      <c r="Z471" s="5" t="s">
        <v>241</v>
      </c>
      <c r="AA471" s="5" t="s">
        <v>2077</v>
      </c>
      <c r="AC471" s="226">
        <v>2534</v>
      </c>
      <c r="AD471" s="226">
        <v>9812</v>
      </c>
      <c r="AE471" s="226">
        <v>241076</v>
      </c>
      <c r="AF471" s="226">
        <v>1020921</v>
      </c>
      <c r="AG471" s="226">
        <v>2317</v>
      </c>
      <c r="AH471" s="265">
        <v>4486</v>
      </c>
      <c r="AI471" s="226">
        <v>7104</v>
      </c>
      <c r="AJ471" s="226">
        <v>166237</v>
      </c>
      <c r="AK471" s="265">
        <v>331113</v>
      </c>
      <c r="AL471" s="226">
        <v>829433</v>
      </c>
      <c r="AN471" s="225">
        <v>0.2582551977170811</v>
      </c>
      <c r="AO471" s="225">
        <v>0.01051120808375782</v>
      </c>
      <c r="AP471" s="225">
        <v>0.009610929738931807</v>
      </c>
      <c r="AQ471" s="225">
        <v>0.32615427927927926</v>
      </c>
      <c r="AR471" s="223">
        <v>0.6314752252252253</v>
      </c>
      <c r="AS471" s="225">
        <v>0.013937931988666783</v>
      </c>
      <c r="AT471" s="223">
        <v>0.013548244859005838</v>
      </c>
      <c r="AU471" s="225">
        <v>0.008564887097571474</v>
      </c>
    </row>
    <row r="472" spans="1:47" ht="12.75" customHeight="1">
      <c r="A472" s="169"/>
      <c r="B472" s="17" t="s">
        <v>716</v>
      </c>
      <c r="C472" s="18"/>
      <c r="D472" s="17" t="s">
        <v>1012</v>
      </c>
      <c r="F472" s="5">
        <v>1</v>
      </c>
      <c r="G472" s="5" t="s">
        <v>189</v>
      </c>
      <c r="H472" s="35">
        <v>4</v>
      </c>
      <c r="I472" s="5" t="s">
        <v>1213</v>
      </c>
      <c r="J472" s="5" t="s">
        <v>1014</v>
      </c>
      <c r="K472" s="5" t="s">
        <v>76</v>
      </c>
      <c r="L472" s="141">
        <v>379.64</v>
      </c>
      <c r="M472" s="5" t="s">
        <v>2077</v>
      </c>
      <c r="N472" s="15" t="s">
        <v>1394</v>
      </c>
      <c r="O472" s="16" t="s">
        <v>1261</v>
      </c>
      <c r="Q472" s="16" t="s">
        <v>1201</v>
      </c>
      <c r="S472" s="57" t="s">
        <v>1408</v>
      </c>
      <c r="T472" s="5" t="s">
        <v>1409</v>
      </c>
      <c r="U472" s="5" t="s">
        <v>1197</v>
      </c>
      <c r="V472" s="5" t="s">
        <v>1313</v>
      </c>
      <c r="W472" s="5">
        <v>2017</v>
      </c>
      <c r="Y472" s="16" t="s">
        <v>1392</v>
      </c>
      <c r="Z472" s="5" t="s">
        <v>241</v>
      </c>
      <c r="AA472" s="5">
        <v>3.78</v>
      </c>
      <c r="AC472" s="226">
        <v>11484</v>
      </c>
      <c r="AD472" s="226">
        <v>47613</v>
      </c>
      <c r="AE472" s="226">
        <v>241076</v>
      </c>
      <c r="AF472" s="226">
        <v>1020921</v>
      </c>
      <c r="AG472" s="226">
        <v>6039</v>
      </c>
      <c r="AH472" s="265">
        <v>9488</v>
      </c>
      <c r="AI472" s="226">
        <v>17059</v>
      </c>
      <c r="AJ472" s="226">
        <v>166237</v>
      </c>
      <c r="AK472" s="265">
        <v>331114</v>
      </c>
      <c r="AL472" s="226">
        <v>829433</v>
      </c>
      <c r="AN472" s="225">
        <v>0.24119463171822822</v>
      </c>
      <c r="AO472" s="225">
        <v>0.047636430005475454</v>
      </c>
      <c r="AP472" s="225">
        <v>0.04663730102525073</v>
      </c>
      <c r="AQ472" s="225">
        <v>0.3540066826894894</v>
      </c>
      <c r="AR472" s="223">
        <v>0.5561873497860367</v>
      </c>
      <c r="AS472" s="225">
        <v>0.03632765268863129</v>
      </c>
      <c r="AT472" s="223">
        <v>0.028654783548868367</v>
      </c>
      <c r="AU472" s="225">
        <v>0.020567062077346814</v>
      </c>
    </row>
    <row r="473" spans="1:47" ht="12.75" customHeight="1">
      <c r="A473" s="169"/>
      <c r="B473" s="17" t="s">
        <v>716</v>
      </c>
      <c r="C473" s="18"/>
      <c r="D473" s="17" t="s">
        <v>243</v>
      </c>
      <c r="F473" s="5">
        <v>1</v>
      </c>
      <c r="G473" s="5" t="s">
        <v>189</v>
      </c>
      <c r="H473" s="51">
        <v>5</v>
      </c>
      <c r="I473" s="5" t="s">
        <v>1205</v>
      </c>
      <c r="J473" s="5" t="s">
        <v>1015</v>
      </c>
      <c r="K473" s="5" t="s">
        <v>1250</v>
      </c>
      <c r="L473" s="24">
        <v>70</v>
      </c>
      <c r="M473" s="5">
        <v>2</v>
      </c>
      <c r="N473" s="15">
        <v>6600</v>
      </c>
      <c r="O473" s="16" t="s">
        <v>716</v>
      </c>
      <c r="Q473" s="16" t="s">
        <v>242</v>
      </c>
      <c r="S473" s="57" t="s">
        <v>1391</v>
      </c>
      <c r="T473" s="5" t="s">
        <v>1015</v>
      </c>
      <c r="U473" s="5" t="s">
        <v>1197</v>
      </c>
      <c r="V473" s="5" t="s">
        <v>998</v>
      </c>
      <c r="W473" s="5" t="s">
        <v>2077</v>
      </c>
      <c r="X473" s="5" t="s">
        <v>2077</v>
      </c>
      <c r="Y473" s="22" t="s">
        <v>1232</v>
      </c>
      <c r="Z473" s="5" t="s">
        <v>2077</v>
      </c>
      <c r="AA473" s="5" t="s">
        <v>2077</v>
      </c>
      <c r="AN473" s="225"/>
      <c r="AO473" s="225"/>
      <c r="AP473" s="225"/>
      <c r="AQ473" s="225"/>
      <c r="AS473" s="225"/>
      <c r="AU473" s="225"/>
    </row>
    <row r="474" spans="1:47" ht="12.75" customHeight="1">
      <c r="A474" s="169"/>
      <c r="B474" s="17" t="s">
        <v>716</v>
      </c>
      <c r="C474" s="18"/>
      <c r="D474" s="17" t="s">
        <v>244</v>
      </c>
      <c r="F474" s="5">
        <v>1</v>
      </c>
      <c r="G474" s="5" t="s">
        <v>189</v>
      </c>
      <c r="H474" s="51">
        <v>5</v>
      </c>
      <c r="I474" s="5" t="s">
        <v>1205</v>
      </c>
      <c r="J474" s="5" t="s">
        <v>1015</v>
      </c>
      <c r="K474" s="5" t="s">
        <v>1250</v>
      </c>
      <c r="L474" s="24">
        <v>70</v>
      </c>
      <c r="M474" s="5">
        <v>3.3</v>
      </c>
      <c r="N474" s="15">
        <v>3200</v>
      </c>
      <c r="O474" s="16" t="s">
        <v>716</v>
      </c>
      <c r="Q474" s="16" t="s">
        <v>242</v>
      </c>
      <c r="S474" s="57" t="s">
        <v>1391</v>
      </c>
      <c r="T474" s="5" t="s">
        <v>1015</v>
      </c>
      <c r="U474" s="5" t="s">
        <v>1197</v>
      </c>
      <c r="V474" s="5" t="s">
        <v>998</v>
      </c>
      <c r="W474" s="5" t="s">
        <v>2077</v>
      </c>
      <c r="X474" s="5" t="s">
        <v>2077</v>
      </c>
      <c r="Y474" s="22" t="s">
        <v>1232</v>
      </c>
      <c r="Z474" s="5" t="s">
        <v>2077</v>
      </c>
      <c r="AA474" s="5" t="s">
        <v>2077</v>
      </c>
      <c r="AN474" s="225"/>
      <c r="AO474" s="225"/>
      <c r="AP474" s="225"/>
      <c r="AQ474" s="225"/>
      <c r="AS474" s="225"/>
      <c r="AU474" s="225"/>
    </row>
    <row r="475" spans="1:47" ht="12.75" customHeight="1">
      <c r="A475" s="169"/>
      <c r="B475" s="17" t="s">
        <v>716</v>
      </c>
      <c r="C475" s="18"/>
      <c r="D475" s="17" t="s">
        <v>245</v>
      </c>
      <c r="F475" s="5">
        <v>1</v>
      </c>
      <c r="G475" s="5" t="s">
        <v>189</v>
      </c>
      <c r="H475" s="51">
        <v>5</v>
      </c>
      <c r="I475" s="5" t="s">
        <v>1205</v>
      </c>
      <c r="J475" s="5" t="s">
        <v>1015</v>
      </c>
      <c r="K475" s="5" t="s">
        <v>1250</v>
      </c>
      <c r="L475" s="24">
        <v>215</v>
      </c>
      <c r="M475" s="5">
        <v>4.7</v>
      </c>
      <c r="N475" s="15">
        <v>10000</v>
      </c>
      <c r="O475" s="16" t="s">
        <v>716</v>
      </c>
      <c r="Q475" s="16" t="s">
        <v>242</v>
      </c>
      <c r="S475" s="57" t="s">
        <v>1391</v>
      </c>
      <c r="T475" s="5" t="s">
        <v>1015</v>
      </c>
      <c r="U475" s="5" t="s">
        <v>1197</v>
      </c>
      <c r="V475" s="5" t="s">
        <v>998</v>
      </c>
      <c r="W475" s="5" t="s">
        <v>2077</v>
      </c>
      <c r="X475" s="5" t="s">
        <v>2077</v>
      </c>
      <c r="Y475" s="22" t="s">
        <v>1232</v>
      </c>
      <c r="Z475" s="5" t="s">
        <v>2077</v>
      </c>
      <c r="AA475" s="5" t="s">
        <v>2077</v>
      </c>
      <c r="AN475" s="225"/>
      <c r="AO475" s="225"/>
      <c r="AP475" s="225"/>
      <c r="AQ475" s="225"/>
      <c r="AS475" s="225"/>
      <c r="AU475" s="225"/>
    </row>
    <row r="476" spans="1:47" ht="12.75" customHeight="1">
      <c r="A476" s="169"/>
      <c r="B476" s="17" t="s">
        <v>716</v>
      </c>
      <c r="C476" s="18"/>
      <c r="D476" s="17" t="s">
        <v>246</v>
      </c>
      <c r="F476" s="5">
        <v>1</v>
      </c>
      <c r="G476" s="5" t="s">
        <v>189</v>
      </c>
      <c r="H476" s="51">
        <v>5</v>
      </c>
      <c r="I476" s="5" t="s">
        <v>1205</v>
      </c>
      <c r="J476" s="5" t="s">
        <v>1015</v>
      </c>
      <c r="K476" s="5" t="s">
        <v>1250</v>
      </c>
      <c r="L476" s="24">
        <v>70</v>
      </c>
      <c r="M476" s="5">
        <v>1.5</v>
      </c>
      <c r="N476" s="15">
        <v>1700</v>
      </c>
      <c r="O476" s="16" t="s">
        <v>716</v>
      </c>
      <c r="Q476" s="16" t="s">
        <v>242</v>
      </c>
      <c r="S476" s="57" t="s">
        <v>1391</v>
      </c>
      <c r="T476" s="5" t="s">
        <v>1015</v>
      </c>
      <c r="U476" s="5" t="s">
        <v>1197</v>
      </c>
      <c r="V476" s="5" t="s">
        <v>998</v>
      </c>
      <c r="W476" s="5" t="s">
        <v>2077</v>
      </c>
      <c r="X476" s="5" t="s">
        <v>2077</v>
      </c>
      <c r="Y476" s="22" t="s">
        <v>1232</v>
      </c>
      <c r="Z476" s="5" t="s">
        <v>2077</v>
      </c>
      <c r="AA476" s="5" t="s">
        <v>2077</v>
      </c>
      <c r="AN476" s="225"/>
      <c r="AO476" s="225"/>
      <c r="AP476" s="225"/>
      <c r="AQ476" s="225"/>
      <c r="AS476" s="225"/>
      <c r="AU476" s="225"/>
    </row>
    <row r="477" spans="1:47" ht="12.75" customHeight="1">
      <c r="A477" s="169"/>
      <c r="B477" s="17" t="s">
        <v>716</v>
      </c>
      <c r="C477" s="18"/>
      <c r="D477" s="17" t="s">
        <v>247</v>
      </c>
      <c r="F477" s="5">
        <v>1</v>
      </c>
      <c r="G477" s="5" t="s">
        <v>189</v>
      </c>
      <c r="H477" s="51">
        <v>5</v>
      </c>
      <c r="I477" s="5" t="s">
        <v>1205</v>
      </c>
      <c r="J477" s="5" t="s">
        <v>1015</v>
      </c>
      <c r="K477" s="5" t="s">
        <v>1250</v>
      </c>
      <c r="L477" s="24">
        <v>190</v>
      </c>
      <c r="M477" s="5">
        <v>4.7</v>
      </c>
      <c r="N477" s="15" t="s">
        <v>2077</v>
      </c>
      <c r="O477" s="16" t="s">
        <v>716</v>
      </c>
      <c r="Q477" s="16" t="s">
        <v>242</v>
      </c>
      <c r="S477" s="57" t="s">
        <v>1391</v>
      </c>
      <c r="T477" s="5" t="s">
        <v>1015</v>
      </c>
      <c r="U477" s="5" t="s">
        <v>1197</v>
      </c>
      <c r="V477" s="5" t="s">
        <v>998</v>
      </c>
      <c r="W477" s="5" t="s">
        <v>2077</v>
      </c>
      <c r="X477" s="5" t="s">
        <v>2077</v>
      </c>
      <c r="Y477" s="22" t="s">
        <v>1232</v>
      </c>
      <c r="Z477" s="5" t="s">
        <v>2077</v>
      </c>
      <c r="AA477" s="5" t="s">
        <v>2077</v>
      </c>
      <c r="AN477" s="225"/>
      <c r="AO477" s="225"/>
      <c r="AP477" s="225"/>
      <c r="AQ477" s="225"/>
      <c r="AS477" s="225"/>
      <c r="AU477" s="225"/>
    </row>
    <row r="478" spans="1:47" ht="12.75" customHeight="1">
      <c r="A478" s="169"/>
      <c r="B478" s="17" t="s">
        <v>716</v>
      </c>
      <c r="C478" s="18"/>
      <c r="D478" s="17" t="s">
        <v>248</v>
      </c>
      <c r="F478" s="5">
        <v>1</v>
      </c>
      <c r="G478" s="5" t="s">
        <v>189</v>
      </c>
      <c r="H478" s="51">
        <v>5</v>
      </c>
      <c r="I478" s="5" t="s">
        <v>1205</v>
      </c>
      <c r="J478" s="5" t="s">
        <v>1015</v>
      </c>
      <c r="K478" s="5" t="s">
        <v>1250</v>
      </c>
      <c r="L478" s="24">
        <v>70</v>
      </c>
      <c r="M478" s="5">
        <v>1.9</v>
      </c>
      <c r="N478" s="15">
        <v>1000</v>
      </c>
      <c r="O478" s="16" t="s">
        <v>716</v>
      </c>
      <c r="Q478" s="16" t="s">
        <v>242</v>
      </c>
      <c r="S478" s="57" t="s">
        <v>1391</v>
      </c>
      <c r="T478" s="5" t="s">
        <v>1015</v>
      </c>
      <c r="U478" s="5" t="s">
        <v>1197</v>
      </c>
      <c r="V478" s="5" t="s">
        <v>998</v>
      </c>
      <c r="W478" s="5" t="s">
        <v>2077</v>
      </c>
      <c r="X478" s="5" t="s">
        <v>2077</v>
      </c>
      <c r="Y478" s="22" t="s">
        <v>1232</v>
      </c>
      <c r="Z478" s="5" t="s">
        <v>2077</v>
      </c>
      <c r="AA478" s="5" t="s">
        <v>2077</v>
      </c>
      <c r="AN478" s="225"/>
      <c r="AO478" s="225"/>
      <c r="AP478" s="225"/>
      <c r="AQ478" s="225"/>
      <c r="AS478" s="225"/>
      <c r="AU478" s="225"/>
    </row>
    <row r="479" spans="1:47" ht="12.75" customHeight="1">
      <c r="A479" s="169"/>
      <c r="B479" s="17" t="s">
        <v>716</v>
      </c>
      <c r="C479" s="18"/>
      <c r="D479" s="17" t="s">
        <v>1452</v>
      </c>
      <c r="F479" s="5">
        <v>1</v>
      </c>
      <c r="G479" s="5" t="s">
        <v>189</v>
      </c>
      <c r="H479" s="51">
        <v>5</v>
      </c>
      <c r="I479" s="5" t="s">
        <v>1205</v>
      </c>
      <c r="J479" s="5" t="s">
        <v>1261</v>
      </c>
      <c r="K479" s="5" t="s">
        <v>778</v>
      </c>
      <c r="L479" s="24" t="s">
        <v>2077</v>
      </c>
      <c r="M479" s="5" t="s">
        <v>2077</v>
      </c>
      <c r="N479" s="15" t="s">
        <v>2077</v>
      </c>
      <c r="O479" s="32" t="s">
        <v>1261</v>
      </c>
      <c r="P479" s="28" t="s">
        <v>420</v>
      </c>
      <c r="Q479" s="22" t="s">
        <v>421</v>
      </c>
      <c r="S479" s="5" t="s">
        <v>422</v>
      </c>
      <c r="T479" s="5" t="s">
        <v>1261</v>
      </c>
      <c r="U479" s="5" t="s">
        <v>1197</v>
      </c>
      <c r="V479" s="5" t="s">
        <v>1313</v>
      </c>
      <c r="W479" s="5" t="s">
        <v>2077</v>
      </c>
      <c r="X479" s="5" t="s">
        <v>2077</v>
      </c>
      <c r="Y479" s="5" t="s">
        <v>2077</v>
      </c>
      <c r="Z479" s="5" t="s">
        <v>2077</v>
      </c>
      <c r="AA479" s="5" t="s">
        <v>2077</v>
      </c>
      <c r="AN479" s="225"/>
      <c r="AO479" s="225"/>
      <c r="AP479" s="225"/>
      <c r="AQ479" s="225"/>
      <c r="AS479" s="225"/>
      <c r="AU479" s="225"/>
    </row>
    <row r="480" spans="1:47" ht="12.75" customHeight="1">
      <c r="A480" s="169"/>
      <c r="B480" s="17" t="s">
        <v>716</v>
      </c>
      <c r="C480" s="18"/>
      <c r="D480" s="17" t="s">
        <v>1927</v>
      </c>
      <c r="F480" s="5">
        <v>1</v>
      </c>
      <c r="G480" s="5" t="s">
        <v>189</v>
      </c>
      <c r="H480" s="51">
        <v>5</v>
      </c>
      <c r="I480" s="5" t="s">
        <v>1205</v>
      </c>
      <c r="J480" s="5" t="s">
        <v>1261</v>
      </c>
      <c r="K480" s="5" t="s">
        <v>778</v>
      </c>
      <c r="L480" s="24" t="s">
        <v>2077</v>
      </c>
      <c r="M480" s="5" t="s">
        <v>2077</v>
      </c>
      <c r="N480" s="15" t="s">
        <v>2077</v>
      </c>
      <c r="O480" s="32" t="s">
        <v>1261</v>
      </c>
      <c r="Q480" s="22" t="s">
        <v>421</v>
      </c>
      <c r="S480" s="5" t="s">
        <v>422</v>
      </c>
      <c r="T480" s="5" t="s">
        <v>1261</v>
      </c>
      <c r="U480" s="5" t="s">
        <v>1197</v>
      </c>
      <c r="V480" s="5" t="s">
        <v>1313</v>
      </c>
      <c r="W480" s="5" t="s">
        <v>2077</v>
      </c>
      <c r="X480" s="5" t="s">
        <v>2077</v>
      </c>
      <c r="Y480" s="5" t="s">
        <v>2077</v>
      </c>
      <c r="Z480" s="5" t="s">
        <v>2077</v>
      </c>
      <c r="AA480" s="5" t="s">
        <v>2077</v>
      </c>
      <c r="AN480" s="225"/>
      <c r="AO480" s="225"/>
      <c r="AP480" s="225"/>
      <c r="AQ480" s="225"/>
      <c r="AS480" s="225"/>
      <c r="AU480" s="225"/>
    </row>
    <row r="481" spans="1:47" ht="12.75" customHeight="1">
      <c r="A481" s="169"/>
      <c r="B481" s="17" t="s">
        <v>716</v>
      </c>
      <c r="C481" s="18"/>
      <c r="D481" s="17" t="s">
        <v>1453</v>
      </c>
      <c r="F481" s="5">
        <v>1</v>
      </c>
      <c r="G481" s="5" t="s">
        <v>189</v>
      </c>
      <c r="H481" s="51">
        <v>5</v>
      </c>
      <c r="I481" s="5" t="s">
        <v>1205</v>
      </c>
      <c r="J481" s="5" t="s">
        <v>1261</v>
      </c>
      <c r="K481" s="5" t="s">
        <v>778</v>
      </c>
      <c r="L481" s="24" t="s">
        <v>2077</v>
      </c>
      <c r="M481" s="5" t="s">
        <v>2077</v>
      </c>
      <c r="N481" s="15" t="s">
        <v>2077</v>
      </c>
      <c r="O481" s="32" t="s">
        <v>1261</v>
      </c>
      <c r="Q481" s="22" t="s">
        <v>421</v>
      </c>
      <c r="S481" s="5" t="s">
        <v>422</v>
      </c>
      <c r="T481" s="5" t="s">
        <v>1261</v>
      </c>
      <c r="U481" s="5" t="s">
        <v>1197</v>
      </c>
      <c r="V481" s="5" t="s">
        <v>1313</v>
      </c>
      <c r="W481" s="5" t="s">
        <v>2077</v>
      </c>
      <c r="X481" s="5" t="s">
        <v>2077</v>
      </c>
      <c r="Y481" s="5" t="s">
        <v>2077</v>
      </c>
      <c r="Z481" s="5" t="s">
        <v>2077</v>
      </c>
      <c r="AA481" s="5" t="s">
        <v>2077</v>
      </c>
      <c r="AN481" s="225"/>
      <c r="AO481" s="225"/>
      <c r="AP481" s="225"/>
      <c r="AQ481" s="225"/>
      <c r="AS481" s="225"/>
      <c r="AU481" s="225"/>
    </row>
    <row r="482" spans="3:47" ht="12.75" customHeight="1">
      <c r="C482" s="18"/>
      <c r="D482" s="17"/>
      <c r="AN482" s="225"/>
      <c r="AO482" s="225"/>
      <c r="AP482" s="225"/>
      <c r="AQ482" s="225"/>
      <c r="AS482" s="225"/>
      <c r="AU482" s="225"/>
    </row>
    <row r="483" spans="1:47" ht="12.75">
      <c r="A483" s="170"/>
      <c r="B483" s="17" t="s">
        <v>1019</v>
      </c>
      <c r="C483" s="18">
        <v>2214954</v>
      </c>
      <c r="D483" s="17" t="s">
        <v>1005</v>
      </c>
      <c r="E483" s="67" t="s">
        <v>1441</v>
      </c>
      <c r="F483" s="57">
        <v>1</v>
      </c>
      <c r="G483" s="5" t="s">
        <v>1476</v>
      </c>
      <c r="H483" s="35">
        <v>2</v>
      </c>
      <c r="I483" s="57" t="s">
        <v>1204</v>
      </c>
      <c r="J483" s="5" t="s">
        <v>1019</v>
      </c>
      <c r="K483" s="5" t="s">
        <v>1250</v>
      </c>
      <c r="L483" s="24">
        <v>128</v>
      </c>
      <c r="M483" s="72">
        <v>4.9</v>
      </c>
      <c r="N483" s="39">
        <v>6400</v>
      </c>
      <c r="O483" s="16" t="s">
        <v>1019</v>
      </c>
      <c r="P483" s="57" t="s">
        <v>535</v>
      </c>
      <c r="Q483" s="16" t="s">
        <v>1201</v>
      </c>
      <c r="S483" s="57" t="s">
        <v>929</v>
      </c>
      <c r="T483" s="57" t="s">
        <v>930</v>
      </c>
      <c r="U483" s="5" t="s">
        <v>1197</v>
      </c>
      <c r="V483" s="57" t="s">
        <v>1313</v>
      </c>
      <c r="W483" s="5">
        <v>2012</v>
      </c>
      <c r="Y483" s="57" t="s">
        <v>927</v>
      </c>
      <c r="Z483" s="57" t="s">
        <v>928</v>
      </c>
      <c r="AC483" s="280">
        <v>15998</v>
      </c>
      <c r="AD483" s="280">
        <v>81329</v>
      </c>
      <c r="AE483" s="280">
        <v>261313</v>
      </c>
      <c r="AF483" s="280">
        <v>999355</v>
      </c>
      <c r="AG483" s="280">
        <v>6906</v>
      </c>
      <c r="AH483" s="265">
        <v>9106</v>
      </c>
      <c r="AI483" s="280">
        <v>12710</v>
      </c>
      <c r="AJ483" s="280">
        <v>182064</v>
      </c>
      <c r="AK483" s="265">
        <v>345407</v>
      </c>
      <c r="AL483" s="280">
        <v>812007</v>
      </c>
      <c r="AN483" s="225">
        <v>0.1967072016132007</v>
      </c>
      <c r="AO483" s="225">
        <v>0.06122160015001167</v>
      </c>
      <c r="AP483" s="225">
        <v>0.08138149106173483</v>
      </c>
      <c r="AQ483" s="225">
        <v>0.5433516915814319</v>
      </c>
      <c r="AR483" s="223">
        <v>0.7164437450826121</v>
      </c>
      <c r="AS483" s="225">
        <v>0.037931716319535985</v>
      </c>
      <c r="AT483" s="223">
        <v>0.02636310207957569</v>
      </c>
      <c r="AU483" s="225">
        <v>0.0156525744236195</v>
      </c>
    </row>
    <row r="484" spans="1:47" ht="12.75" customHeight="1">
      <c r="A484" s="170"/>
      <c r="B484" s="17" t="s">
        <v>1019</v>
      </c>
      <c r="C484" s="18"/>
      <c r="D484" s="17" t="s">
        <v>1342</v>
      </c>
      <c r="E484" s="35"/>
      <c r="F484" s="57">
        <v>1</v>
      </c>
      <c r="G484" s="5" t="s">
        <v>1476</v>
      </c>
      <c r="H484" s="35">
        <v>5</v>
      </c>
      <c r="I484" s="57" t="s">
        <v>1205</v>
      </c>
      <c r="J484" s="5" t="s">
        <v>1343</v>
      </c>
      <c r="K484" s="5" t="s">
        <v>210</v>
      </c>
      <c r="L484" s="24">
        <v>410</v>
      </c>
      <c r="M484" s="72" t="s">
        <v>2077</v>
      </c>
      <c r="N484" s="39" t="s">
        <v>2077</v>
      </c>
      <c r="O484" s="16" t="s">
        <v>1343</v>
      </c>
      <c r="P484" s="57"/>
      <c r="Q484" s="16" t="s">
        <v>1344</v>
      </c>
      <c r="S484" s="57" t="s">
        <v>1355</v>
      </c>
      <c r="T484" s="57" t="s">
        <v>1354</v>
      </c>
      <c r="U484" s="5" t="s">
        <v>1197</v>
      </c>
      <c r="V484" s="57" t="s">
        <v>1313</v>
      </c>
      <c r="Y484" s="57"/>
      <c r="Z484" s="57"/>
      <c r="AN484" s="225"/>
      <c r="AO484" s="225"/>
      <c r="AP484" s="225"/>
      <c r="AQ484" s="225"/>
      <c r="AS484" s="225"/>
      <c r="AU484" s="225"/>
    </row>
    <row r="485" spans="1:47" ht="12.75" customHeight="1">
      <c r="A485" s="170"/>
      <c r="B485" s="17" t="s">
        <v>1019</v>
      </c>
      <c r="C485" s="18"/>
      <c r="D485" s="17" t="s">
        <v>536</v>
      </c>
      <c r="F485" s="57"/>
      <c r="G485" s="5" t="s">
        <v>1476</v>
      </c>
      <c r="H485" s="51">
        <v>5</v>
      </c>
      <c r="I485" s="57" t="s">
        <v>1205</v>
      </c>
      <c r="J485" s="5" t="s">
        <v>1019</v>
      </c>
      <c r="K485" s="5" t="s">
        <v>1236</v>
      </c>
      <c r="L485" s="85" t="s">
        <v>2077</v>
      </c>
      <c r="M485" s="72" t="s">
        <v>2077</v>
      </c>
      <c r="N485" s="39" t="s">
        <v>2077</v>
      </c>
      <c r="O485" s="16" t="s">
        <v>1928</v>
      </c>
      <c r="P485" s="57"/>
      <c r="Q485" s="22"/>
      <c r="S485" s="57"/>
      <c r="T485" s="57"/>
      <c r="V485" s="57"/>
      <c r="Y485" s="57"/>
      <c r="Z485" s="57"/>
      <c r="AN485" s="225"/>
      <c r="AO485" s="225"/>
      <c r="AP485" s="225"/>
      <c r="AQ485" s="225"/>
      <c r="AS485" s="225"/>
      <c r="AU485" s="225"/>
    </row>
    <row r="486" spans="1:47" ht="12.75" customHeight="1">
      <c r="A486" s="170"/>
      <c r="B486" s="17" t="s">
        <v>1019</v>
      </c>
      <c r="C486" s="18"/>
      <c r="D486" s="17" t="s">
        <v>1345</v>
      </c>
      <c r="F486" s="57">
        <v>1</v>
      </c>
      <c r="G486" s="5" t="s">
        <v>1476</v>
      </c>
      <c r="H486" s="51">
        <v>5</v>
      </c>
      <c r="I486" s="57" t="s">
        <v>1205</v>
      </c>
      <c r="J486" s="5" t="s">
        <v>1019</v>
      </c>
      <c r="K486" s="5" t="s">
        <v>1609</v>
      </c>
      <c r="L486" s="85" t="s">
        <v>2077</v>
      </c>
      <c r="M486" s="72" t="s">
        <v>2077</v>
      </c>
      <c r="N486" s="39" t="s">
        <v>2077</v>
      </c>
      <c r="O486" s="16" t="s">
        <v>1343</v>
      </c>
      <c r="P486" s="57"/>
      <c r="Q486" s="16" t="s">
        <v>1350</v>
      </c>
      <c r="S486" s="57" t="s">
        <v>1352</v>
      </c>
      <c r="T486" s="57" t="s">
        <v>1353</v>
      </c>
      <c r="U486" s="5" t="s">
        <v>1197</v>
      </c>
      <c r="V486" s="5" t="s">
        <v>998</v>
      </c>
      <c r="W486" s="5" t="s">
        <v>2077</v>
      </c>
      <c r="X486" s="5" t="s">
        <v>2077</v>
      </c>
      <c r="Y486" s="5" t="s">
        <v>2077</v>
      </c>
      <c r="Z486" s="5" t="s">
        <v>2077</v>
      </c>
      <c r="AA486" s="5" t="s">
        <v>2077</v>
      </c>
      <c r="AN486" s="225"/>
      <c r="AO486" s="225"/>
      <c r="AP486" s="225"/>
      <c r="AQ486" s="225"/>
      <c r="AS486" s="225"/>
      <c r="AU486" s="225"/>
    </row>
    <row r="487" spans="1:47" ht="12.75" customHeight="1">
      <c r="A487" s="170"/>
      <c r="B487" s="17" t="s">
        <v>1019</v>
      </c>
      <c r="C487" s="18"/>
      <c r="D487" s="17" t="s">
        <v>1351</v>
      </c>
      <c r="F487" s="57">
        <v>1</v>
      </c>
      <c r="G487" s="5" t="s">
        <v>1476</v>
      </c>
      <c r="H487" s="51">
        <v>5</v>
      </c>
      <c r="I487" s="57" t="s">
        <v>1205</v>
      </c>
      <c r="J487" s="5" t="s">
        <v>1019</v>
      </c>
      <c r="K487" s="5" t="s">
        <v>1609</v>
      </c>
      <c r="L487" s="85" t="s">
        <v>2077</v>
      </c>
      <c r="M487" s="72" t="s">
        <v>2077</v>
      </c>
      <c r="N487" s="39" t="s">
        <v>2077</v>
      </c>
      <c r="O487" s="16" t="s">
        <v>1343</v>
      </c>
      <c r="P487" s="57"/>
      <c r="Q487" s="16" t="s">
        <v>1350</v>
      </c>
      <c r="S487" s="57" t="s">
        <v>1352</v>
      </c>
      <c r="T487" s="57" t="s">
        <v>1353</v>
      </c>
      <c r="U487" s="5" t="s">
        <v>1197</v>
      </c>
      <c r="V487" s="5" t="s">
        <v>998</v>
      </c>
      <c r="W487" s="5" t="s">
        <v>2077</v>
      </c>
      <c r="X487" s="5" t="s">
        <v>2077</v>
      </c>
      <c r="Y487" s="5" t="s">
        <v>2077</v>
      </c>
      <c r="Z487" s="5" t="s">
        <v>2077</v>
      </c>
      <c r="AA487" s="5" t="s">
        <v>2077</v>
      </c>
      <c r="AN487" s="225"/>
      <c r="AO487" s="225"/>
      <c r="AP487" s="225"/>
      <c r="AQ487" s="225"/>
      <c r="AS487" s="225"/>
      <c r="AU487" s="225"/>
    </row>
    <row r="488" spans="1:47" ht="12.75" customHeight="1">
      <c r="A488" s="170"/>
      <c r="B488" s="17" t="s">
        <v>1019</v>
      </c>
      <c r="C488" s="18"/>
      <c r="D488" s="17" t="s">
        <v>1346</v>
      </c>
      <c r="F488" s="57">
        <v>1</v>
      </c>
      <c r="G488" s="5" t="s">
        <v>1476</v>
      </c>
      <c r="H488" s="51">
        <v>5</v>
      </c>
      <c r="I488" s="57" t="s">
        <v>1205</v>
      </c>
      <c r="J488" s="5" t="s">
        <v>1019</v>
      </c>
      <c r="K488" s="5" t="s">
        <v>1609</v>
      </c>
      <c r="L488" s="85" t="s">
        <v>2077</v>
      </c>
      <c r="M488" s="72" t="s">
        <v>2077</v>
      </c>
      <c r="N488" s="39" t="s">
        <v>2077</v>
      </c>
      <c r="O488" s="16" t="s">
        <v>1343</v>
      </c>
      <c r="P488" s="57"/>
      <c r="Q488" s="16" t="s">
        <v>1350</v>
      </c>
      <c r="S488" s="57" t="s">
        <v>1352</v>
      </c>
      <c r="T488" s="57" t="s">
        <v>1353</v>
      </c>
      <c r="U488" s="5" t="s">
        <v>1197</v>
      </c>
      <c r="V488" s="5" t="s">
        <v>998</v>
      </c>
      <c r="W488" s="5" t="s">
        <v>2077</v>
      </c>
      <c r="X488" s="5" t="s">
        <v>2077</v>
      </c>
      <c r="Y488" s="5" t="s">
        <v>2077</v>
      </c>
      <c r="Z488" s="5" t="s">
        <v>2077</v>
      </c>
      <c r="AA488" s="5" t="s">
        <v>2077</v>
      </c>
      <c r="AN488" s="225"/>
      <c r="AO488" s="225"/>
      <c r="AP488" s="225"/>
      <c r="AQ488" s="225"/>
      <c r="AS488" s="225"/>
      <c r="AU488" s="225"/>
    </row>
    <row r="489" spans="1:47" ht="12.75" customHeight="1">
      <c r="A489" s="170"/>
      <c r="B489" s="17" t="s">
        <v>1019</v>
      </c>
      <c r="C489" s="18"/>
      <c r="D489" s="17" t="s">
        <v>1347</v>
      </c>
      <c r="F489" s="57">
        <v>1</v>
      </c>
      <c r="G489" s="5" t="s">
        <v>1476</v>
      </c>
      <c r="H489" s="51">
        <v>5</v>
      </c>
      <c r="I489" s="57" t="s">
        <v>1205</v>
      </c>
      <c r="J489" s="5" t="s">
        <v>1019</v>
      </c>
      <c r="K489" s="5" t="s">
        <v>1609</v>
      </c>
      <c r="L489" s="85" t="s">
        <v>2077</v>
      </c>
      <c r="M489" s="72" t="s">
        <v>2077</v>
      </c>
      <c r="N489" s="39" t="s">
        <v>2077</v>
      </c>
      <c r="O489" s="16" t="s">
        <v>1343</v>
      </c>
      <c r="P489" s="57"/>
      <c r="Q489" s="16" t="s">
        <v>1350</v>
      </c>
      <c r="S489" s="57" t="s">
        <v>1352</v>
      </c>
      <c r="T489" s="57" t="s">
        <v>1353</v>
      </c>
      <c r="U489" s="5" t="s">
        <v>1197</v>
      </c>
      <c r="V489" s="5" t="s">
        <v>998</v>
      </c>
      <c r="W489" s="5" t="s">
        <v>2077</v>
      </c>
      <c r="X489" s="5" t="s">
        <v>2077</v>
      </c>
      <c r="Y489" s="5" t="s">
        <v>2077</v>
      </c>
      <c r="Z489" s="5" t="s">
        <v>2077</v>
      </c>
      <c r="AA489" s="5" t="s">
        <v>2077</v>
      </c>
      <c r="AN489" s="225"/>
      <c r="AO489" s="225"/>
      <c r="AP489" s="225"/>
      <c r="AQ489" s="225"/>
      <c r="AS489" s="225"/>
      <c r="AU489" s="225"/>
    </row>
    <row r="490" spans="1:47" ht="12.75" customHeight="1">
      <c r="A490" s="170"/>
      <c r="B490" s="17" t="s">
        <v>1019</v>
      </c>
      <c r="C490" s="18"/>
      <c r="D490" s="17" t="s">
        <v>1348</v>
      </c>
      <c r="F490" s="57">
        <v>1</v>
      </c>
      <c r="G490" s="5" t="s">
        <v>1476</v>
      </c>
      <c r="H490" s="51">
        <v>5</v>
      </c>
      <c r="I490" s="57" t="s">
        <v>1205</v>
      </c>
      <c r="J490" s="5" t="s">
        <v>1019</v>
      </c>
      <c r="K490" s="5" t="s">
        <v>1609</v>
      </c>
      <c r="L490" s="85" t="s">
        <v>2077</v>
      </c>
      <c r="M490" s="72" t="s">
        <v>2077</v>
      </c>
      <c r="N490" s="39" t="s">
        <v>2077</v>
      </c>
      <c r="O490" s="16" t="s">
        <v>1343</v>
      </c>
      <c r="P490" s="57"/>
      <c r="Q490" s="16" t="s">
        <v>1350</v>
      </c>
      <c r="S490" s="57" t="s">
        <v>1352</v>
      </c>
      <c r="T490" s="57" t="s">
        <v>1353</v>
      </c>
      <c r="U490" s="5" t="s">
        <v>1197</v>
      </c>
      <c r="V490" s="5" t="s">
        <v>998</v>
      </c>
      <c r="W490" s="5" t="s">
        <v>2077</v>
      </c>
      <c r="X490" s="5" t="s">
        <v>2077</v>
      </c>
      <c r="Y490" s="5" t="s">
        <v>2077</v>
      </c>
      <c r="Z490" s="5" t="s">
        <v>2077</v>
      </c>
      <c r="AA490" s="5" t="s">
        <v>2077</v>
      </c>
      <c r="AN490" s="225"/>
      <c r="AO490" s="225"/>
      <c r="AP490" s="225"/>
      <c r="AQ490" s="225"/>
      <c r="AS490" s="225"/>
      <c r="AU490" s="225"/>
    </row>
    <row r="491" spans="1:47" ht="12.75" customHeight="1">
      <c r="A491" s="170"/>
      <c r="B491" s="17" t="s">
        <v>1019</v>
      </c>
      <c r="C491" s="18"/>
      <c r="D491" s="17" t="s">
        <v>1349</v>
      </c>
      <c r="F491" s="57">
        <v>1</v>
      </c>
      <c r="G491" s="5" t="s">
        <v>1476</v>
      </c>
      <c r="H491" s="51">
        <v>5</v>
      </c>
      <c r="I491" s="57" t="s">
        <v>1205</v>
      </c>
      <c r="J491" s="5" t="s">
        <v>1019</v>
      </c>
      <c r="K491" s="5" t="s">
        <v>1609</v>
      </c>
      <c r="L491" s="85" t="s">
        <v>2077</v>
      </c>
      <c r="M491" s="72" t="s">
        <v>2077</v>
      </c>
      <c r="N491" s="39" t="s">
        <v>2077</v>
      </c>
      <c r="O491" s="16" t="s">
        <v>1343</v>
      </c>
      <c r="P491" s="57"/>
      <c r="Q491" s="16" t="s">
        <v>1350</v>
      </c>
      <c r="S491" s="57" t="s">
        <v>1352</v>
      </c>
      <c r="T491" s="57" t="s">
        <v>1353</v>
      </c>
      <c r="U491" s="5" t="s">
        <v>1197</v>
      </c>
      <c r="V491" s="5" t="s">
        <v>998</v>
      </c>
      <c r="W491" s="5" t="s">
        <v>2077</v>
      </c>
      <c r="X491" s="5" t="s">
        <v>2077</v>
      </c>
      <c r="Y491" s="5" t="s">
        <v>2077</v>
      </c>
      <c r="Z491" s="5" t="s">
        <v>2077</v>
      </c>
      <c r="AA491" s="5" t="s">
        <v>2077</v>
      </c>
      <c r="AN491" s="225"/>
      <c r="AO491" s="225"/>
      <c r="AP491" s="225"/>
      <c r="AQ491" s="225"/>
      <c r="AS491" s="225"/>
      <c r="AU491" s="225"/>
    </row>
    <row r="492" spans="3:47" ht="12.75" customHeight="1">
      <c r="C492" s="18"/>
      <c r="D492" s="17"/>
      <c r="AN492" s="225"/>
      <c r="AO492" s="225"/>
      <c r="AP492" s="225"/>
      <c r="AQ492" s="225"/>
      <c r="AS492" s="225"/>
      <c r="AU492" s="225"/>
    </row>
    <row r="493" spans="1:51" s="92" customFormat="1" ht="15" customHeight="1">
      <c r="A493" s="171"/>
      <c r="B493" s="34" t="s">
        <v>717</v>
      </c>
      <c r="C493" s="18">
        <v>2136653</v>
      </c>
      <c r="D493" s="34" t="s">
        <v>1941</v>
      </c>
      <c r="E493" s="35"/>
      <c r="F493" s="35">
        <v>1</v>
      </c>
      <c r="G493" s="35" t="s">
        <v>1803</v>
      </c>
      <c r="H493" s="35">
        <v>2</v>
      </c>
      <c r="I493" s="35" t="s">
        <v>1204</v>
      </c>
      <c r="J493" s="35" t="s">
        <v>1020</v>
      </c>
      <c r="K493" s="35" t="s">
        <v>2046</v>
      </c>
      <c r="L493" s="85">
        <v>25.9</v>
      </c>
      <c r="M493" s="35">
        <v>15</v>
      </c>
      <c r="N493" s="36">
        <v>5500</v>
      </c>
      <c r="O493" s="104" t="s">
        <v>658</v>
      </c>
      <c r="P493" s="59" t="s">
        <v>1942</v>
      </c>
      <c r="Q493" s="62" t="s">
        <v>1201</v>
      </c>
      <c r="R493" s="35"/>
      <c r="S493" s="59" t="s">
        <v>44</v>
      </c>
      <c r="T493" s="59" t="s">
        <v>45</v>
      </c>
      <c r="U493" s="35" t="s">
        <v>659</v>
      </c>
      <c r="V493" s="35" t="s">
        <v>1313</v>
      </c>
      <c r="W493" s="35">
        <v>2012</v>
      </c>
      <c r="X493" s="35">
        <v>0</v>
      </c>
      <c r="Y493" s="35" t="s">
        <v>2077</v>
      </c>
      <c r="Z493" s="35" t="s">
        <v>1943</v>
      </c>
      <c r="AA493" s="35">
        <v>2.5</v>
      </c>
      <c r="AB493" s="35"/>
      <c r="AC493" s="280"/>
      <c r="AD493" s="280"/>
      <c r="AE493" s="280"/>
      <c r="AF493" s="280"/>
      <c r="AG493" s="280"/>
      <c r="AH493" s="284"/>
      <c r="AI493" s="280"/>
      <c r="AJ493" s="280"/>
      <c r="AK493" s="284"/>
      <c r="AL493" s="280"/>
      <c r="AN493" s="225"/>
      <c r="AO493" s="225"/>
      <c r="AP493" s="225"/>
      <c r="AQ493" s="225"/>
      <c r="AR493" s="225"/>
      <c r="AS493" s="225"/>
      <c r="AT493" s="225"/>
      <c r="AU493" s="225"/>
      <c r="AV493" s="236"/>
      <c r="AW493" s="225"/>
      <c r="AX493" s="236"/>
      <c r="AY493" s="225"/>
    </row>
    <row r="494" spans="1:51" s="92" customFormat="1" ht="13.5" customHeight="1">
      <c r="A494" s="171"/>
      <c r="B494" s="34" t="s">
        <v>717</v>
      </c>
      <c r="C494" s="18"/>
      <c r="D494" s="34" t="s">
        <v>660</v>
      </c>
      <c r="E494" s="34"/>
      <c r="F494" s="35">
        <v>1</v>
      </c>
      <c r="G494" s="35" t="s">
        <v>1803</v>
      </c>
      <c r="H494" s="35">
        <v>4</v>
      </c>
      <c r="I494" s="35" t="s">
        <v>1213</v>
      </c>
      <c r="J494" s="35" t="s">
        <v>1020</v>
      </c>
      <c r="K494" s="35" t="s">
        <v>778</v>
      </c>
      <c r="L494" s="85">
        <v>20</v>
      </c>
      <c r="M494" s="35">
        <v>15</v>
      </c>
      <c r="N494" s="36">
        <v>2640</v>
      </c>
      <c r="O494" s="104" t="s">
        <v>658</v>
      </c>
      <c r="P494" s="104" t="s">
        <v>661</v>
      </c>
      <c r="Q494" s="104" t="s">
        <v>662</v>
      </c>
      <c r="R494" s="35"/>
      <c r="S494" s="59" t="s">
        <v>44</v>
      </c>
      <c r="T494" s="59" t="s">
        <v>45</v>
      </c>
      <c r="U494" s="35" t="s">
        <v>659</v>
      </c>
      <c r="V494" s="35" t="s">
        <v>1313</v>
      </c>
      <c r="W494" s="35" t="s">
        <v>2077</v>
      </c>
      <c r="X494" s="35">
        <v>0</v>
      </c>
      <c r="Y494" s="104" t="s">
        <v>663</v>
      </c>
      <c r="Z494" s="104" t="s">
        <v>1939</v>
      </c>
      <c r="AA494" s="35" t="s">
        <v>1940</v>
      </c>
      <c r="AB494" s="35"/>
      <c r="AC494" s="280"/>
      <c r="AD494" s="280"/>
      <c r="AE494" s="280"/>
      <c r="AF494" s="280"/>
      <c r="AG494" s="280"/>
      <c r="AH494" s="284"/>
      <c r="AI494" s="280"/>
      <c r="AJ494" s="280"/>
      <c r="AK494" s="284"/>
      <c r="AL494" s="280"/>
      <c r="AN494" s="225"/>
      <c r="AO494" s="225"/>
      <c r="AP494" s="225"/>
      <c r="AQ494" s="225"/>
      <c r="AR494" s="225"/>
      <c r="AS494" s="225"/>
      <c r="AT494" s="225"/>
      <c r="AU494" s="225"/>
      <c r="AV494" s="236"/>
      <c r="AW494" s="225"/>
      <c r="AX494" s="236"/>
      <c r="AY494" s="225"/>
    </row>
    <row r="495" spans="1:51" s="92" customFormat="1" ht="13.5" customHeight="1">
      <c r="A495" s="171"/>
      <c r="B495" s="34" t="s">
        <v>717</v>
      </c>
      <c r="C495" s="18"/>
      <c r="D495" s="34" t="s">
        <v>1951</v>
      </c>
      <c r="E495" s="34"/>
      <c r="F495" s="35">
        <v>1</v>
      </c>
      <c r="G495" s="35" t="s">
        <v>699</v>
      </c>
      <c r="H495" s="35">
        <v>4</v>
      </c>
      <c r="I495" s="35" t="s">
        <v>1213</v>
      </c>
      <c r="J495" s="35" t="s">
        <v>657</v>
      </c>
      <c r="K495" s="35" t="s">
        <v>1250</v>
      </c>
      <c r="L495" s="85">
        <v>150</v>
      </c>
      <c r="M495" s="35" t="s">
        <v>2077</v>
      </c>
      <c r="N495" s="36" t="s">
        <v>2077</v>
      </c>
      <c r="O495" s="62" t="s">
        <v>657</v>
      </c>
      <c r="P495" s="104" t="s">
        <v>1020</v>
      </c>
      <c r="Q495" s="104" t="s">
        <v>1201</v>
      </c>
      <c r="R495" s="35"/>
      <c r="S495" s="59" t="s">
        <v>44</v>
      </c>
      <c r="T495" s="59" t="s">
        <v>45</v>
      </c>
      <c r="U495" s="35" t="s">
        <v>659</v>
      </c>
      <c r="V495" s="35" t="s">
        <v>1313</v>
      </c>
      <c r="W495" s="35">
        <v>2016</v>
      </c>
      <c r="X495" s="35" t="s">
        <v>2077</v>
      </c>
      <c r="Y495" s="35" t="s">
        <v>2077</v>
      </c>
      <c r="Z495" s="35" t="s">
        <v>2077</v>
      </c>
      <c r="AA495" s="35">
        <v>3.5</v>
      </c>
      <c r="AB495" s="35"/>
      <c r="AC495" s="280"/>
      <c r="AD495" s="280"/>
      <c r="AE495" s="280"/>
      <c r="AF495" s="280"/>
      <c r="AG495" s="280"/>
      <c r="AH495" s="284"/>
      <c r="AI495" s="280"/>
      <c r="AJ495" s="280"/>
      <c r="AK495" s="284"/>
      <c r="AL495" s="280"/>
      <c r="AN495" s="225"/>
      <c r="AO495" s="225"/>
      <c r="AP495" s="225"/>
      <c r="AQ495" s="225"/>
      <c r="AR495" s="225"/>
      <c r="AS495" s="225"/>
      <c r="AT495" s="225"/>
      <c r="AU495" s="225"/>
      <c r="AV495" s="236"/>
      <c r="AW495" s="225"/>
      <c r="AX495" s="236"/>
      <c r="AY495" s="225"/>
    </row>
    <row r="496" spans="1:51" s="92" customFormat="1" ht="13.5" customHeight="1">
      <c r="A496" s="171"/>
      <c r="B496" s="34" t="s">
        <v>717</v>
      </c>
      <c r="C496" s="18"/>
      <c r="D496" s="109" t="s">
        <v>1953</v>
      </c>
      <c r="E496" s="109"/>
      <c r="F496" s="35">
        <v>1</v>
      </c>
      <c r="G496" s="35" t="s">
        <v>699</v>
      </c>
      <c r="H496" s="35">
        <v>4</v>
      </c>
      <c r="I496" s="35" t="s">
        <v>1213</v>
      </c>
      <c r="J496" s="35" t="s">
        <v>1020</v>
      </c>
      <c r="K496" s="35" t="s">
        <v>210</v>
      </c>
      <c r="L496" s="85">
        <v>10</v>
      </c>
      <c r="M496" s="35" t="s">
        <v>2077</v>
      </c>
      <c r="N496" s="36" t="s">
        <v>2077</v>
      </c>
      <c r="O496" s="104" t="s">
        <v>1020</v>
      </c>
      <c r="P496" s="62" t="s">
        <v>658</v>
      </c>
      <c r="Q496" s="59"/>
      <c r="R496" s="35"/>
      <c r="S496" s="59" t="s">
        <v>44</v>
      </c>
      <c r="T496" s="59" t="s">
        <v>45</v>
      </c>
      <c r="U496" s="35" t="s">
        <v>659</v>
      </c>
      <c r="V496" s="35" t="s">
        <v>1313</v>
      </c>
      <c r="W496" s="35">
        <v>2020</v>
      </c>
      <c r="X496" s="35" t="s">
        <v>2077</v>
      </c>
      <c r="Y496" s="35" t="s">
        <v>2077</v>
      </c>
      <c r="Z496" s="35" t="s">
        <v>2077</v>
      </c>
      <c r="AA496" s="35" t="s">
        <v>2077</v>
      </c>
      <c r="AB496" s="35"/>
      <c r="AC496" s="280"/>
      <c r="AD496" s="280"/>
      <c r="AE496" s="280"/>
      <c r="AF496" s="280"/>
      <c r="AG496" s="280"/>
      <c r="AH496" s="284"/>
      <c r="AI496" s="280"/>
      <c r="AJ496" s="280"/>
      <c r="AK496" s="284"/>
      <c r="AL496" s="280"/>
      <c r="AN496" s="225"/>
      <c r="AO496" s="225"/>
      <c r="AP496" s="225"/>
      <c r="AQ496" s="225"/>
      <c r="AR496" s="225"/>
      <c r="AS496" s="225"/>
      <c r="AT496" s="225"/>
      <c r="AU496" s="225"/>
      <c r="AV496" s="236"/>
      <c r="AW496" s="225"/>
      <c r="AX496" s="236"/>
      <c r="AY496" s="225"/>
    </row>
    <row r="497" spans="1:51" s="92" customFormat="1" ht="13.5" customHeight="1">
      <c r="A497" s="171"/>
      <c r="B497" s="34" t="s">
        <v>717</v>
      </c>
      <c r="C497" s="18"/>
      <c r="D497" s="109" t="s">
        <v>1956</v>
      </c>
      <c r="E497" s="109"/>
      <c r="F497" s="35">
        <v>1</v>
      </c>
      <c r="G497" s="35" t="s">
        <v>699</v>
      </c>
      <c r="H497" s="35">
        <v>4</v>
      </c>
      <c r="I497" s="35" t="s">
        <v>1213</v>
      </c>
      <c r="J497" s="35" t="s">
        <v>1020</v>
      </c>
      <c r="K497" s="35" t="s">
        <v>778</v>
      </c>
      <c r="L497" s="142">
        <v>52</v>
      </c>
      <c r="M497" s="35" t="s">
        <v>2077</v>
      </c>
      <c r="N497" s="36" t="s">
        <v>2077</v>
      </c>
      <c r="O497" s="104" t="s">
        <v>1020</v>
      </c>
      <c r="P497" s="62" t="s">
        <v>658</v>
      </c>
      <c r="Q497" s="59"/>
      <c r="R497" s="35"/>
      <c r="S497" s="59" t="s">
        <v>44</v>
      </c>
      <c r="T497" s="59" t="s">
        <v>45</v>
      </c>
      <c r="U497" s="35" t="s">
        <v>659</v>
      </c>
      <c r="V497" s="35" t="s">
        <v>1313</v>
      </c>
      <c r="W497" s="35">
        <v>2020</v>
      </c>
      <c r="X497" s="35" t="s">
        <v>2077</v>
      </c>
      <c r="Y497" s="35" t="s">
        <v>2077</v>
      </c>
      <c r="Z497" s="35" t="s">
        <v>2077</v>
      </c>
      <c r="AA497" s="35">
        <v>2</v>
      </c>
      <c r="AB497" s="35"/>
      <c r="AC497" s="280"/>
      <c r="AD497" s="280"/>
      <c r="AE497" s="280"/>
      <c r="AF497" s="280"/>
      <c r="AG497" s="280"/>
      <c r="AH497" s="284"/>
      <c r="AI497" s="280"/>
      <c r="AJ497" s="280"/>
      <c r="AK497" s="284"/>
      <c r="AL497" s="280"/>
      <c r="AN497" s="225"/>
      <c r="AO497" s="225"/>
      <c r="AP497" s="225"/>
      <c r="AQ497" s="225"/>
      <c r="AR497" s="225"/>
      <c r="AS497" s="225"/>
      <c r="AT497" s="225"/>
      <c r="AU497" s="225"/>
      <c r="AV497" s="236"/>
      <c r="AW497" s="225"/>
      <c r="AX497" s="236"/>
      <c r="AY497" s="225"/>
    </row>
    <row r="498" spans="1:51" s="92" customFormat="1" ht="15" customHeight="1">
      <c r="A498" s="171"/>
      <c r="B498" s="34" t="s">
        <v>717</v>
      </c>
      <c r="C498" s="18"/>
      <c r="D498" s="34" t="s">
        <v>1944</v>
      </c>
      <c r="E498" s="34"/>
      <c r="F498" s="35">
        <v>1</v>
      </c>
      <c r="G498" s="35" t="s">
        <v>699</v>
      </c>
      <c r="H498" s="51">
        <v>5</v>
      </c>
      <c r="I498" s="35" t="s">
        <v>1205</v>
      </c>
      <c r="J498" s="35" t="s">
        <v>1020</v>
      </c>
      <c r="K498" s="35" t="s">
        <v>2046</v>
      </c>
      <c r="L498" s="85">
        <v>15.5</v>
      </c>
      <c r="M498" s="35">
        <v>11</v>
      </c>
      <c r="N498" s="36">
        <v>2300</v>
      </c>
      <c r="O498" s="104" t="s">
        <v>658</v>
      </c>
      <c r="P498" s="59"/>
      <c r="Q498" s="104" t="s">
        <v>1945</v>
      </c>
      <c r="R498" s="35"/>
      <c r="S498" s="59" t="s">
        <v>44</v>
      </c>
      <c r="T498" s="59" t="s">
        <v>45</v>
      </c>
      <c r="U498" s="35" t="s">
        <v>659</v>
      </c>
      <c r="V498" s="35" t="s">
        <v>1313</v>
      </c>
      <c r="W498" s="35" t="s">
        <v>2077</v>
      </c>
      <c r="X498" s="35" t="s">
        <v>2077</v>
      </c>
      <c r="Y498" s="35" t="s">
        <v>2077</v>
      </c>
      <c r="Z498" s="35" t="s">
        <v>1943</v>
      </c>
      <c r="AA498" s="35" t="s">
        <v>1946</v>
      </c>
      <c r="AB498" s="35"/>
      <c r="AC498" s="280"/>
      <c r="AD498" s="280"/>
      <c r="AE498" s="280"/>
      <c r="AF498" s="280"/>
      <c r="AG498" s="280"/>
      <c r="AH498" s="284"/>
      <c r="AI498" s="280"/>
      <c r="AJ498" s="280"/>
      <c r="AK498" s="284"/>
      <c r="AL498" s="280"/>
      <c r="AN498" s="225"/>
      <c r="AO498" s="225"/>
      <c r="AP498" s="225"/>
      <c r="AQ498" s="225"/>
      <c r="AR498" s="225"/>
      <c r="AS498" s="225"/>
      <c r="AT498" s="225"/>
      <c r="AU498" s="225"/>
      <c r="AV498" s="236"/>
      <c r="AW498" s="225"/>
      <c r="AX498" s="236"/>
      <c r="AY498" s="225"/>
    </row>
    <row r="499" spans="1:51" s="92" customFormat="1" ht="15" customHeight="1">
      <c r="A499" s="171"/>
      <c r="B499" s="34" t="s">
        <v>717</v>
      </c>
      <c r="C499" s="18"/>
      <c r="D499" s="34" t="s">
        <v>1947</v>
      </c>
      <c r="E499" s="34"/>
      <c r="F499" s="35">
        <v>1</v>
      </c>
      <c r="G499" s="35" t="s">
        <v>699</v>
      </c>
      <c r="H499" s="51">
        <v>5</v>
      </c>
      <c r="I499" s="35" t="s">
        <v>1205</v>
      </c>
      <c r="J499" s="35" t="s">
        <v>1020</v>
      </c>
      <c r="K499" s="35" t="s">
        <v>2046</v>
      </c>
      <c r="L499" s="85">
        <v>15</v>
      </c>
      <c r="M499" s="35">
        <v>10</v>
      </c>
      <c r="N499" s="36">
        <v>6400</v>
      </c>
      <c r="O499" s="104" t="s">
        <v>658</v>
      </c>
      <c r="P499" s="59"/>
      <c r="Q499" s="104" t="s">
        <v>1948</v>
      </c>
      <c r="R499" s="35"/>
      <c r="S499" s="59" t="s">
        <v>44</v>
      </c>
      <c r="T499" s="59" t="s">
        <v>45</v>
      </c>
      <c r="U499" s="35" t="s">
        <v>659</v>
      </c>
      <c r="V499" s="35" t="s">
        <v>1313</v>
      </c>
      <c r="W499" s="35" t="s">
        <v>2077</v>
      </c>
      <c r="X499" s="35" t="s">
        <v>2077</v>
      </c>
      <c r="Y499" s="35" t="s">
        <v>2077</v>
      </c>
      <c r="Z499" s="35" t="s">
        <v>1943</v>
      </c>
      <c r="AA499" s="35" t="s">
        <v>1949</v>
      </c>
      <c r="AB499" s="35"/>
      <c r="AC499" s="280"/>
      <c r="AD499" s="280"/>
      <c r="AE499" s="280"/>
      <c r="AF499" s="280"/>
      <c r="AG499" s="280"/>
      <c r="AH499" s="284"/>
      <c r="AI499" s="280"/>
      <c r="AJ499" s="280"/>
      <c r="AK499" s="284"/>
      <c r="AL499" s="280"/>
      <c r="AN499" s="225"/>
      <c r="AO499" s="225"/>
      <c r="AP499" s="225"/>
      <c r="AQ499" s="225"/>
      <c r="AR499" s="225"/>
      <c r="AS499" s="225"/>
      <c r="AT499" s="225"/>
      <c r="AU499" s="225"/>
      <c r="AV499" s="236"/>
      <c r="AW499" s="225"/>
      <c r="AX499" s="236"/>
      <c r="AY499" s="225"/>
    </row>
    <row r="500" spans="1:51" s="92" customFormat="1" ht="13.5" customHeight="1">
      <c r="A500" s="171"/>
      <c r="B500" s="34" t="s">
        <v>717</v>
      </c>
      <c r="C500" s="18"/>
      <c r="D500" s="34" t="s">
        <v>1950</v>
      </c>
      <c r="E500" s="34"/>
      <c r="F500" s="35">
        <v>1</v>
      </c>
      <c r="G500" s="35" t="s">
        <v>699</v>
      </c>
      <c r="H500" s="51">
        <v>5</v>
      </c>
      <c r="I500" s="35" t="s">
        <v>1205</v>
      </c>
      <c r="J500" s="35" t="s">
        <v>1020</v>
      </c>
      <c r="K500" s="35" t="s">
        <v>2046</v>
      </c>
      <c r="L500" s="85">
        <v>15.5</v>
      </c>
      <c r="M500" s="35">
        <v>10</v>
      </c>
      <c r="N500" s="36">
        <v>5100</v>
      </c>
      <c r="O500" s="104" t="s">
        <v>658</v>
      </c>
      <c r="P500" s="59"/>
      <c r="Q500" s="104" t="s">
        <v>1948</v>
      </c>
      <c r="R500" s="35"/>
      <c r="S500" s="59" t="s">
        <v>44</v>
      </c>
      <c r="T500" s="59" t="s">
        <v>45</v>
      </c>
      <c r="U500" s="35" t="s">
        <v>659</v>
      </c>
      <c r="V500" s="35" t="s">
        <v>1313</v>
      </c>
      <c r="W500" s="35" t="s">
        <v>2077</v>
      </c>
      <c r="X500" s="35" t="s">
        <v>2077</v>
      </c>
      <c r="Y500" s="35" t="s">
        <v>2077</v>
      </c>
      <c r="Z500" s="35" t="s">
        <v>1943</v>
      </c>
      <c r="AA500" s="35" t="s">
        <v>1949</v>
      </c>
      <c r="AB500" s="35"/>
      <c r="AC500" s="280"/>
      <c r="AD500" s="280"/>
      <c r="AE500" s="280"/>
      <c r="AF500" s="280"/>
      <c r="AG500" s="280"/>
      <c r="AH500" s="284"/>
      <c r="AI500" s="280"/>
      <c r="AJ500" s="280"/>
      <c r="AK500" s="284"/>
      <c r="AL500" s="280"/>
      <c r="AN500" s="225"/>
      <c r="AO500" s="225"/>
      <c r="AP500" s="225"/>
      <c r="AQ500" s="225"/>
      <c r="AR500" s="225"/>
      <c r="AS500" s="225"/>
      <c r="AT500" s="225"/>
      <c r="AU500" s="225"/>
      <c r="AV500" s="236"/>
      <c r="AW500" s="225"/>
      <c r="AX500" s="236"/>
      <c r="AY500" s="225"/>
    </row>
    <row r="501" spans="1:51" s="92" customFormat="1" ht="13.5" customHeight="1">
      <c r="A501" s="171"/>
      <c r="B501" s="34" t="s">
        <v>717</v>
      </c>
      <c r="C501" s="18"/>
      <c r="D501" s="34" t="s">
        <v>1954</v>
      </c>
      <c r="E501" s="34"/>
      <c r="F501" s="35">
        <v>1</v>
      </c>
      <c r="G501" s="35" t="s">
        <v>699</v>
      </c>
      <c r="H501" s="51">
        <v>5</v>
      </c>
      <c r="I501" s="35" t="s">
        <v>1205</v>
      </c>
      <c r="J501" s="35" t="s">
        <v>1020</v>
      </c>
      <c r="K501" s="35" t="s">
        <v>210</v>
      </c>
      <c r="L501" s="85">
        <v>10</v>
      </c>
      <c r="M501" s="35" t="s">
        <v>2077</v>
      </c>
      <c r="N501" s="36" t="s">
        <v>2077</v>
      </c>
      <c r="O501" s="104" t="s">
        <v>1020</v>
      </c>
      <c r="P501" s="62" t="s">
        <v>658</v>
      </c>
      <c r="Q501" s="59"/>
      <c r="R501" s="35"/>
      <c r="S501" s="59" t="s">
        <v>44</v>
      </c>
      <c r="T501" s="59" t="s">
        <v>45</v>
      </c>
      <c r="U501" s="35" t="s">
        <v>659</v>
      </c>
      <c r="V501" s="35" t="s">
        <v>998</v>
      </c>
      <c r="W501" s="35" t="s">
        <v>1955</v>
      </c>
      <c r="X501" s="35" t="s">
        <v>2077</v>
      </c>
      <c r="Y501" s="35" t="s">
        <v>2077</v>
      </c>
      <c r="Z501" s="35" t="s">
        <v>2077</v>
      </c>
      <c r="AA501" s="35" t="s">
        <v>2077</v>
      </c>
      <c r="AB501" s="35"/>
      <c r="AC501" s="280"/>
      <c r="AD501" s="280"/>
      <c r="AE501" s="280"/>
      <c r="AF501" s="280"/>
      <c r="AG501" s="280"/>
      <c r="AH501" s="284"/>
      <c r="AI501" s="280"/>
      <c r="AJ501" s="280"/>
      <c r="AK501" s="284"/>
      <c r="AL501" s="280"/>
      <c r="AN501" s="225"/>
      <c r="AO501" s="225"/>
      <c r="AP501" s="225"/>
      <c r="AQ501" s="225"/>
      <c r="AR501" s="225"/>
      <c r="AS501" s="225"/>
      <c r="AT501" s="225"/>
      <c r="AU501" s="225"/>
      <c r="AV501" s="236"/>
      <c r="AW501" s="225"/>
      <c r="AX501" s="236"/>
      <c r="AY501" s="225"/>
    </row>
    <row r="502" spans="1:51" s="92" customFormat="1" ht="15" customHeight="1">
      <c r="A502" s="171"/>
      <c r="B502" s="34" t="s">
        <v>717</v>
      </c>
      <c r="C502" s="18"/>
      <c r="D502" s="34" t="s">
        <v>1957</v>
      </c>
      <c r="E502" s="34"/>
      <c r="F502" s="35">
        <v>1</v>
      </c>
      <c r="G502" s="35" t="s">
        <v>699</v>
      </c>
      <c r="H502" s="51">
        <v>5</v>
      </c>
      <c r="I502" s="35" t="s">
        <v>1205</v>
      </c>
      <c r="J502" s="35" t="s">
        <v>1020</v>
      </c>
      <c r="K502" s="35" t="s">
        <v>1513</v>
      </c>
      <c r="L502" s="85">
        <v>10</v>
      </c>
      <c r="M502" s="35" t="s">
        <v>2077</v>
      </c>
      <c r="N502" s="36" t="s">
        <v>2077</v>
      </c>
      <c r="O502" s="104" t="s">
        <v>1020</v>
      </c>
      <c r="P502" s="62" t="s">
        <v>658</v>
      </c>
      <c r="Q502" s="59"/>
      <c r="R502" s="35"/>
      <c r="S502" s="59" t="s">
        <v>44</v>
      </c>
      <c r="T502" s="59" t="s">
        <v>45</v>
      </c>
      <c r="U502" s="35" t="s">
        <v>659</v>
      </c>
      <c r="V502" s="35" t="s">
        <v>998</v>
      </c>
      <c r="W502" s="35" t="s">
        <v>1958</v>
      </c>
      <c r="X502" s="35" t="s">
        <v>2077</v>
      </c>
      <c r="Y502" s="35" t="s">
        <v>2077</v>
      </c>
      <c r="Z502" s="35" t="s">
        <v>2077</v>
      </c>
      <c r="AA502" s="35" t="s">
        <v>2077</v>
      </c>
      <c r="AB502" s="35"/>
      <c r="AC502" s="280"/>
      <c r="AD502" s="280"/>
      <c r="AE502" s="280"/>
      <c r="AF502" s="280"/>
      <c r="AG502" s="280"/>
      <c r="AH502" s="284"/>
      <c r="AI502" s="280"/>
      <c r="AJ502" s="280"/>
      <c r="AK502" s="284"/>
      <c r="AL502" s="280"/>
      <c r="AN502" s="225"/>
      <c r="AO502" s="225"/>
      <c r="AP502" s="225"/>
      <c r="AQ502" s="225"/>
      <c r="AR502" s="225"/>
      <c r="AS502" s="225"/>
      <c r="AT502" s="225"/>
      <c r="AU502" s="225"/>
      <c r="AV502" s="236"/>
      <c r="AW502" s="225"/>
      <c r="AX502" s="236"/>
      <c r="AY502" s="225"/>
    </row>
    <row r="503" spans="1:51" s="92" customFormat="1" ht="15" customHeight="1">
      <c r="A503" s="171"/>
      <c r="B503" s="34" t="s">
        <v>717</v>
      </c>
      <c r="C503" s="18"/>
      <c r="D503" s="34" t="s">
        <v>1959</v>
      </c>
      <c r="E503" s="34"/>
      <c r="F503" s="35">
        <v>1</v>
      </c>
      <c r="G503" s="35" t="s">
        <v>699</v>
      </c>
      <c r="H503" s="51">
        <v>5</v>
      </c>
      <c r="I503" s="35" t="s">
        <v>1205</v>
      </c>
      <c r="J503" s="35" t="s">
        <v>1020</v>
      </c>
      <c r="K503" s="35" t="s">
        <v>1513</v>
      </c>
      <c r="L503" s="85">
        <v>10</v>
      </c>
      <c r="M503" s="35" t="s">
        <v>2077</v>
      </c>
      <c r="N503" s="36" t="s">
        <v>2077</v>
      </c>
      <c r="O503" s="104" t="s">
        <v>1020</v>
      </c>
      <c r="P503" s="62" t="s">
        <v>658</v>
      </c>
      <c r="Q503" s="59"/>
      <c r="R503" s="35"/>
      <c r="S503" s="59" t="s">
        <v>44</v>
      </c>
      <c r="T503" s="59" t="s">
        <v>45</v>
      </c>
      <c r="U503" s="35" t="s">
        <v>659</v>
      </c>
      <c r="V503" s="35" t="s">
        <v>998</v>
      </c>
      <c r="W503" s="35" t="s">
        <v>1960</v>
      </c>
      <c r="X503" s="35" t="s">
        <v>2077</v>
      </c>
      <c r="Y503" s="35" t="s">
        <v>2077</v>
      </c>
      <c r="Z503" s="35" t="s">
        <v>2077</v>
      </c>
      <c r="AA503" s="35" t="s">
        <v>2077</v>
      </c>
      <c r="AB503" s="35"/>
      <c r="AC503" s="280"/>
      <c r="AD503" s="280"/>
      <c r="AE503" s="280"/>
      <c r="AF503" s="280"/>
      <c r="AG503" s="280"/>
      <c r="AH503" s="284"/>
      <c r="AI503" s="280"/>
      <c r="AJ503" s="280"/>
      <c r="AK503" s="284"/>
      <c r="AL503" s="280"/>
      <c r="AN503" s="225"/>
      <c r="AO503" s="225"/>
      <c r="AP503" s="225"/>
      <c r="AQ503" s="225"/>
      <c r="AR503" s="225"/>
      <c r="AS503" s="225"/>
      <c r="AT503" s="225"/>
      <c r="AU503" s="225"/>
      <c r="AV503" s="236"/>
      <c r="AW503" s="225"/>
      <c r="AX503" s="236"/>
      <c r="AY503" s="225"/>
    </row>
    <row r="504" spans="1:51" s="92" customFormat="1" ht="15" customHeight="1">
      <c r="A504" s="171"/>
      <c r="B504" s="34" t="s">
        <v>717</v>
      </c>
      <c r="C504" s="18"/>
      <c r="D504" s="34" t="s">
        <v>1961</v>
      </c>
      <c r="E504" s="34"/>
      <c r="F504" s="35">
        <v>1</v>
      </c>
      <c r="G504" s="35" t="s">
        <v>699</v>
      </c>
      <c r="H504" s="51">
        <v>5</v>
      </c>
      <c r="I504" s="35" t="s">
        <v>1205</v>
      </c>
      <c r="J504" s="35" t="s">
        <v>1020</v>
      </c>
      <c r="K504" s="35" t="s">
        <v>210</v>
      </c>
      <c r="L504" s="85">
        <v>10</v>
      </c>
      <c r="M504" s="35" t="s">
        <v>2077</v>
      </c>
      <c r="N504" s="36" t="s">
        <v>2077</v>
      </c>
      <c r="O504" s="104" t="s">
        <v>1020</v>
      </c>
      <c r="P504" s="62" t="s">
        <v>658</v>
      </c>
      <c r="Q504" s="59"/>
      <c r="R504" s="35"/>
      <c r="S504" s="59" t="s">
        <v>44</v>
      </c>
      <c r="T504" s="59" t="s">
        <v>45</v>
      </c>
      <c r="U504" s="35" t="s">
        <v>659</v>
      </c>
      <c r="V504" s="35" t="s">
        <v>998</v>
      </c>
      <c r="W504" s="35" t="s">
        <v>1962</v>
      </c>
      <c r="X504" s="35" t="s">
        <v>2077</v>
      </c>
      <c r="Y504" s="35" t="s">
        <v>2077</v>
      </c>
      <c r="Z504" s="35" t="s">
        <v>2077</v>
      </c>
      <c r="AA504" s="35" t="s">
        <v>2077</v>
      </c>
      <c r="AB504" s="35"/>
      <c r="AC504" s="280"/>
      <c r="AD504" s="280"/>
      <c r="AE504" s="280"/>
      <c r="AF504" s="280"/>
      <c r="AG504" s="280"/>
      <c r="AH504" s="284"/>
      <c r="AI504" s="280"/>
      <c r="AJ504" s="280"/>
      <c r="AK504" s="284"/>
      <c r="AL504" s="280"/>
      <c r="AN504" s="225"/>
      <c r="AO504" s="225"/>
      <c r="AP504" s="225"/>
      <c r="AQ504" s="225"/>
      <c r="AR504" s="225"/>
      <c r="AS504" s="225"/>
      <c r="AT504" s="225"/>
      <c r="AU504" s="225"/>
      <c r="AV504" s="236"/>
      <c r="AW504" s="225"/>
      <c r="AX504" s="236"/>
      <c r="AY504" s="225"/>
    </row>
    <row r="505" spans="3:47" ht="12.75" customHeight="1">
      <c r="C505" s="18"/>
      <c r="D505" s="17"/>
      <c r="AN505" s="225"/>
      <c r="AO505" s="225"/>
      <c r="AP505" s="225"/>
      <c r="AQ505" s="225"/>
      <c r="AS505" s="225"/>
      <c r="AU505" s="225"/>
    </row>
    <row r="506" spans="1:51" s="92" customFormat="1" ht="12.75">
      <c r="A506" s="172"/>
      <c r="B506" s="34" t="s">
        <v>718</v>
      </c>
      <c r="C506" s="18">
        <v>2072128</v>
      </c>
      <c r="D506" s="34" t="s">
        <v>46</v>
      </c>
      <c r="E506" s="35"/>
      <c r="F506" s="35">
        <v>1</v>
      </c>
      <c r="G506" s="35" t="s">
        <v>194</v>
      </c>
      <c r="H506" s="35">
        <v>2</v>
      </c>
      <c r="I506" s="35" t="s">
        <v>1204</v>
      </c>
      <c r="J506" s="35" t="s">
        <v>1021</v>
      </c>
      <c r="K506" s="35" t="s">
        <v>2046</v>
      </c>
      <c r="L506" s="85">
        <v>57.2</v>
      </c>
      <c r="M506" s="35">
        <v>9</v>
      </c>
      <c r="N506" s="36"/>
      <c r="O506" s="62" t="s">
        <v>1021</v>
      </c>
      <c r="P506" s="59" t="s">
        <v>47</v>
      </c>
      <c r="Q506" s="62" t="s">
        <v>1201</v>
      </c>
      <c r="R506" s="35"/>
      <c r="S506" s="35"/>
      <c r="T506" s="35"/>
      <c r="U506" s="35" t="s">
        <v>48</v>
      </c>
      <c r="V506" s="35" t="s">
        <v>1313</v>
      </c>
      <c r="W506" s="35">
        <v>2012</v>
      </c>
      <c r="X506" s="35"/>
      <c r="Y506" s="35" t="s">
        <v>49</v>
      </c>
      <c r="Z506" s="35" t="s">
        <v>50</v>
      </c>
      <c r="AA506" s="35">
        <v>4.25</v>
      </c>
      <c r="AB506" s="35"/>
      <c r="AC506" s="280"/>
      <c r="AD506" s="280"/>
      <c r="AE506" s="280"/>
      <c r="AF506" s="280"/>
      <c r="AG506" s="280"/>
      <c r="AH506" s="284"/>
      <c r="AI506" s="280"/>
      <c r="AJ506" s="280"/>
      <c r="AK506" s="284"/>
      <c r="AL506" s="280"/>
      <c r="AN506" s="225"/>
      <c r="AO506" s="225"/>
      <c r="AP506" s="225"/>
      <c r="AQ506" s="225"/>
      <c r="AR506" s="225"/>
      <c r="AS506" s="225"/>
      <c r="AT506" s="225"/>
      <c r="AU506" s="225"/>
      <c r="AV506" s="236"/>
      <c r="AW506" s="225"/>
      <c r="AX506" s="236"/>
      <c r="AY506" s="225"/>
    </row>
    <row r="507" spans="1:51" s="92" customFormat="1" ht="12.75" customHeight="1">
      <c r="A507" s="172"/>
      <c r="B507" s="34" t="s">
        <v>718</v>
      </c>
      <c r="C507" s="18"/>
      <c r="D507" s="34" t="s">
        <v>51</v>
      </c>
      <c r="E507" s="34"/>
      <c r="F507" s="35">
        <v>1</v>
      </c>
      <c r="G507" s="35" t="s">
        <v>194</v>
      </c>
      <c r="H507" s="35">
        <v>4</v>
      </c>
      <c r="I507" s="35" t="s">
        <v>1213</v>
      </c>
      <c r="J507" s="35" t="s">
        <v>1021</v>
      </c>
      <c r="K507" s="35" t="s">
        <v>1250</v>
      </c>
      <c r="L507" s="85">
        <v>74.25</v>
      </c>
      <c r="M507" s="35">
        <v>2.2</v>
      </c>
      <c r="N507" s="36">
        <v>1039</v>
      </c>
      <c r="O507" s="62" t="s">
        <v>1021</v>
      </c>
      <c r="P507" s="59"/>
      <c r="Q507" s="62" t="s">
        <v>1201</v>
      </c>
      <c r="R507" s="35"/>
      <c r="S507" s="35"/>
      <c r="T507" s="35"/>
      <c r="U507" s="35" t="s">
        <v>48</v>
      </c>
      <c r="V507" s="35" t="s">
        <v>1313</v>
      </c>
      <c r="W507" s="35">
        <v>2014</v>
      </c>
      <c r="X507" s="35" t="s">
        <v>2077</v>
      </c>
      <c r="Y507" s="104" t="s">
        <v>52</v>
      </c>
      <c r="Z507" s="104" t="s">
        <v>52</v>
      </c>
      <c r="AA507" s="35" t="s">
        <v>53</v>
      </c>
      <c r="AB507" s="35"/>
      <c r="AC507" s="280"/>
      <c r="AD507" s="280"/>
      <c r="AE507" s="280"/>
      <c r="AF507" s="280"/>
      <c r="AG507" s="280"/>
      <c r="AH507" s="284"/>
      <c r="AI507" s="280"/>
      <c r="AJ507" s="280"/>
      <c r="AK507" s="284"/>
      <c r="AL507" s="280"/>
      <c r="AN507" s="225"/>
      <c r="AO507" s="225"/>
      <c r="AP507" s="225"/>
      <c r="AQ507" s="225"/>
      <c r="AR507" s="225"/>
      <c r="AS507" s="225"/>
      <c r="AT507" s="225"/>
      <c r="AU507" s="225"/>
      <c r="AV507" s="236"/>
      <c r="AW507" s="225"/>
      <c r="AX507" s="236"/>
      <c r="AY507" s="225"/>
    </row>
    <row r="508" spans="1:51" s="92" customFormat="1" ht="12.75" customHeight="1">
      <c r="A508" s="172"/>
      <c r="B508" s="34" t="s">
        <v>718</v>
      </c>
      <c r="C508" s="18"/>
      <c r="D508" s="34" t="s">
        <v>54</v>
      </c>
      <c r="E508" s="34"/>
      <c r="F508" s="35">
        <v>1</v>
      </c>
      <c r="G508" s="35" t="s">
        <v>194</v>
      </c>
      <c r="H508" s="35">
        <v>4</v>
      </c>
      <c r="I508" s="35" t="s">
        <v>1213</v>
      </c>
      <c r="J508" s="35" t="s">
        <v>1021</v>
      </c>
      <c r="K508" s="35" t="s">
        <v>1250</v>
      </c>
      <c r="L508" s="85">
        <v>97.3</v>
      </c>
      <c r="M508" s="35">
        <v>2.67</v>
      </c>
      <c r="N508" s="36">
        <v>941</v>
      </c>
      <c r="O508" s="62" t="s">
        <v>1021</v>
      </c>
      <c r="P508" s="59"/>
      <c r="Q508" s="62" t="s">
        <v>1201</v>
      </c>
      <c r="R508" s="35"/>
      <c r="S508" s="35"/>
      <c r="T508" s="35"/>
      <c r="U508" s="35" t="s">
        <v>48</v>
      </c>
      <c r="V508" s="35" t="s">
        <v>1313</v>
      </c>
      <c r="W508" s="35">
        <v>2015</v>
      </c>
      <c r="X508" s="35" t="s">
        <v>2077</v>
      </c>
      <c r="Y508" s="104" t="s">
        <v>52</v>
      </c>
      <c r="Z508" s="104" t="s">
        <v>52</v>
      </c>
      <c r="AA508" s="35" t="s">
        <v>55</v>
      </c>
      <c r="AB508" s="35"/>
      <c r="AC508" s="280"/>
      <c r="AD508" s="280"/>
      <c r="AE508" s="280"/>
      <c r="AF508" s="280"/>
      <c r="AG508" s="280"/>
      <c r="AH508" s="284"/>
      <c r="AI508" s="280"/>
      <c r="AJ508" s="280"/>
      <c r="AK508" s="284"/>
      <c r="AL508" s="280"/>
      <c r="AN508" s="225"/>
      <c r="AO508" s="225"/>
      <c r="AP508" s="225"/>
      <c r="AQ508" s="225"/>
      <c r="AR508" s="225"/>
      <c r="AS508" s="225"/>
      <c r="AT508" s="225"/>
      <c r="AU508" s="225"/>
      <c r="AV508" s="236"/>
      <c r="AW508" s="225"/>
      <c r="AX508" s="236"/>
      <c r="AY508" s="225"/>
    </row>
    <row r="509" spans="3:47" ht="12.75" customHeight="1">
      <c r="C509" s="18"/>
      <c r="D509" s="17"/>
      <c r="O509" s="16"/>
      <c r="AN509" s="225"/>
      <c r="AO509" s="225"/>
      <c r="AP509" s="225"/>
      <c r="AQ509" s="225"/>
      <c r="AS509" s="225"/>
      <c r="AU509" s="225"/>
    </row>
    <row r="510" spans="1:47" ht="12.75" customHeight="1">
      <c r="A510" s="173"/>
      <c r="B510" s="17" t="s">
        <v>1024</v>
      </c>
      <c r="C510" s="18">
        <v>2064870</v>
      </c>
      <c r="D510" s="17" t="s">
        <v>1025</v>
      </c>
      <c r="F510" s="57">
        <v>1</v>
      </c>
      <c r="G510" s="5" t="s">
        <v>1493</v>
      </c>
      <c r="H510" s="35">
        <v>4</v>
      </c>
      <c r="I510" s="57" t="s">
        <v>1213</v>
      </c>
      <c r="J510" s="57" t="s">
        <v>538</v>
      </c>
      <c r="K510" s="57" t="s">
        <v>210</v>
      </c>
      <c r="L510" s="24">
        <v>691</v>
      </c>
      <c r="M510" s="72">
        <v>23</v>
      </c>
      <c r="N510" s="39" t="s">
        <v>547</v>
      </c>
      <c r="O510" s="16" t="s">
        <v>1026</v>
      </c>
      <c r="P510" s="57"/>
      <c r="Q510" s="16" t="s">
        <v>1201</v>
      </c>
      <c r="S510" s="57" t="s">
        <v>545</v>
      </c>
      <c r="T510" s="57" t="s">
        <v>546</v>
      </c>
      <c r="U510" s="57" t="s">
        <v>1197</v>
      </c>
      <c r="V510" s="57" t="s">
        <v>1313</v>
      </c>
      <c r="W510" s="5">
        <v>2015</v>
      </c>
      <c r="Y510" s="57" t="s">
        <v>543</v>
      </c>
      <c r="Z510" s="57" t="s">
        <v>544</v>
      </c>
      <c r="AN510" s="225"/>
      <c r="AO510" s="225"/>
      <c r="AP510" s="225"/>
      <c r="AQ510" s="225"/>
      <c r="AS510" s="225"/>
      <c r="AU510" s="225"/>
    </row>
    <row r="511" spans="1:47" ht="12.75" customHeight="1">
      <c r="A511" s="173"/>
      <c r="B511" s="76" t="s">
        <v>1024</v>
      </c>
      <c r="C511" s="18"/>
      <c r="D511" s="76" t="s">
        <v>537</v>
      </c>
      <c r="E511" s="57"/>
      <c r="F511" s="57">
        <v>1</v>
      </c>
      <c r="G511" s="57" t="s">
        <v>1493</v>
      </c>
      <c r="H511" s="51">
        <v>5</v>
      </c>
      <c r="I511" s="57" t="s">
        <v>1205</v>
      </c>
      <c r="J511" s="57" t="s">
        <v>538</v>
      </c>
      <c r="K511" s="57" t="s">
        <v>539</v>
      </c>
      <c r="L511" s="24">
        <v>2400</v>
      </c>
      <c r="M511" s="77" t="s">
        <v>540</v>
      </c>
      <c r="N511" s="39" t="s">
        <v>2077</v>
      </c>
      <c r="O511" s="16"/>
      <c r="P511" s="57" t="s">
        <v>541</v>
      </c>
      <c r="Q511" s="16" t="s">
        <v>1201</v>
      </c>
      <c r="S511" s="57" t="s">
        <v>545</v>
      </c>
      <c r="T511" s="57" t="s">
        <v>546</v>
      </c>
      <c r="U511" s="57" t="s">
        <v>1197</v>
      </c>
      <c r="V511" s="57" t="s">
        <v>998</v>
      </c>
      <c r="W511" s="57" t="s">
        <v>542</v>
      </c>
      <c r="Y511" s="57" t="s">
        <v>543</v>
      </c>
      <c r="Z511" s="57" t="s">
        <v>544</v>
      </c>
      <c r="AA511" s="5">
        <v>135</v>
      </c>
      <c r="AN511" s="225"/>
      <c r="AO511" s="225"/>
      <c r="AP511" s="225"/>
      <c r="AQ511" s="225"/>
      <c r="AS511" s="225"/>
      <c r="AU511" s="225"/>
    </row>
    <row r="512" spans="1:47" ht="12.75" customHeight="1">
      <c r="A512" s="173"/>
      <c r="B512" s="17" t="s">
        <v>1024</v>
      </c>
      <c r="C512" s="18"/>
      <c r="D512" s="76" t="s">
        <v>548</v>
      </c>
      <c r="E512" s="57"/>
      <c r="F512" s="57">
        <v>1</v>
      </c>
      <c r="G512" s="5" t="s">
        <v>1493</v>
      </c>
      <c r="H512" s="51">
        <v>5</v>
      </c>
      <c r="I512" s="57" t="s">
        <v>1205</v>
      </c>
      <c r="J512" s="57" t="s">
        <v>538</v>
      </c>
      <c r="K512" s="57" t="s">
        <v>210</v>
      </c>
      <c r="L512" s="138" t="s">
        <v>2077</v>
      </c>
      <c r="M512" s="72">
        <v>15</v>
      </c>
      <c r="N512" s="39" t="s">
        <v>2077</v>
      </c>
      <c r="O512" s="16" t="s">
        <v>1026</v>
      </c>
      <c r="P512" s="57"/>
      <c r="Q512" s="16" t="s">
        <v>1201</v>
      </c>
      <c r="S512" s="57" t="s">
        <v>545</v>
      </c>
      <c r="T512" s="57" t="s">
        <v>546</v>
      </c>
      <c r="U512" s="57" t="s">
        <v>1197</v>
      </c>
      <c r="V512" s="57" t="s">
        <v>998</v>
      </c>
      <c r="Y512" s="57" t="s">
        <v>543</v>
      </c>
      <c r="Z512" s="57" t="s">
        <v>544</v>
      </c>
      <c r="AN512" s="225"/>
      <c r="AO512" s="225"/>
      <c r="AP512" s="225"/>
      <c r="AQ512" s="225"/>
      <c r="AS512" s="225"/>
      <c r="AU512" s="225"/>
    </row>
    <row r="513" spans="1:47" ht="12.75" customHeight="1">
      <c r="A513" s="173"/>
      <c r="B513" s="17" t="s">
        <v>1024</v>
      </c>
      <c r="C513" s="18"/>
      <c r="D513" s="76" t="s">
        <v>959</v>
      </c>
      <c r="E513" s="57"/>
      <c r="F513" s="57">
        <v>1</v>
      </c>
      <c r="G513" s="5" t="s">
        <v>1493</v>
      </c>
      <c r="H513" s="51">
        <v>5</v>
      </c>
      <c r="I513" s="57" t="s">
        <v>1205</v>
      </c>
      <c r="J513" s="57" t="s">
        <v>538</v>
      </c>
      <c r="K513" s="57" t="s">
        <v>210</v>
      </c>
      <c r="L513" s="138" t="s">
        <v>2077</v>
      </c>
      <c r="M513" s="72">
        <v>16</v>
      </c>
      <c r="N513" s="39" t="s">
        <v>2077</v>
      </c>
      <c r="O513" s="16" t="s">
        <v>1026</v>
      </c>
      <c r="P513" s="57"/>
      <c r="Q513" s="16" t="s">
        <v>1201</v>
      </c>
      <c r="S513" s="57" t="s">
        <v>545</v>
      </c>
      <c r="T513" s="57" t="s">
        <v>546</v>
      </c>
      <c r="U513" s="57" t="s">
        <v>1197</v>
      </c>
      <c r="V513" s="57" t="s">
        <v>998</v>
      </c>
      <c r="Y513" s="57" t="s">
        <v>543</v>
      </c>
      <c r="Z513" s="57" t="s">
        <v>544</v>
      </c>
      <c r="AN513" s="225"/>
      <c r="AO513" s="225"/>
      <c r="AP513" s="225"/>
      <c r="AQ513" s="225"/>
      <c r="AS513" s="225"/>
      <c r="AU513" s="225"/>
    </row>
    <row r="514" spans="1:47" ht="12.75" customHeight="1">
      <c r="A514" s="173"/>
      <c r="B514" s="17" t="s">
        <v>1024</v>
      </c>
      <c r="C514" s="18"/>
      <c r="D514" s="76" t="s">
        <v>549</v>
      </c>
      <c r="E514" s="57"/>
      <c r="F514" s="57">
        <v>1</v>
      </c>
      <c r="G514" s="5" t="s">
        <v>1493</v>
      </c>
      <c r="H514" s="51">
        <v>5</v>
      </c>
      <c r="I514" s="57" t="s">
        <v>1205</v>
      </c>
      <c r="J514" s="57" t="s">
        <v>538</v>
      </c>
      <c r="K514" s="57" t="s">
        <v>1236</v>
      </c>
      <c r="L514" s="138" t="s">
        <v>2077</v>
      </c>
      <c r="M514" s="72">
        <v>16.3</v>
      </c>
      <c r="N514" s="39" t="s">
        <v>2077</v>
      </c>
      <c r="O514" s="16" t="s">
        <v>1026</v>
      </c>
      <c r="P514" s="57"/>
      <c r="Q514" s="16" t="s">
        <v>1201</v>
      </c>
      <c r="S514" s="57" t="s">
        <v>545</v>
      </c>
      <c r="T514" s="57" t="s">
        <v>546</v>
      </c>
      <c r="U514" s="57" t="s">
        <v>1197</v>
      </c>
      <c r="V514" s="57" t="s">
        <v>998</v>
      </c>
      <c r="Y514" s="57" t="s">
        <v>543</v>
      </c>
      <c r="Z514" s="57" t="s">
        <v>544</v>
      </c>
      <c r="AN514" s="225"/>
      <c r="AO514" s="225"/>
      <c r="AP514" s="225"/>
      <c r="AQ514" s="225"/>
      <c r="AS514" s="225"/>
      <c r="AU514" s="225"/>
    </row>
    <row r="515" spans="1:47" ht="12.75" customHeight="1">
      <c r="A515" s="173"/>
      <c r="B515" s="17" t="s">
        <v>1024</v>
      </c>
      <c r="C515" s="18"/>
      <c r="D515" s="76" t="s">
        <v>550</v>
      </c>
      <c r="E515" s="57"/>
      <c r="F515" s="57">
        <v>1</v>
      </c>
      <c r="G515" s="5" t="s">
        <v>1493</v>
      </c>
      <c r="H515" s="51">
        <v>5</v>
      </c>
      <c r="I515" s="57" t="s">
        <v>1205</v>
      </c>
      <c r="J515" s="57" t="s">
        <v>538</v>
      </c>
      <c r="K515" s="57" t="s">
        <v>1236</v>
      </c>
      <c r="L515" s="138" t="s">
        <v>2077</v>
      </c>
      <c r="M515" s="72">
        <v>31</v>
      </c>
      <c r="N515" s="39" t="s">
        <v>2077</v>
      </c>
      <c r="O515" s="16" t="s">
        <v>1026</v>
      </c>
      <c r="P515" s="57"/>
      <c r="Q515" s="16" t="s">
        <v>1201</v>
      </c>
      <c r="S515" s="57" t="s">
        <v>545</v>
      </c>
      <c r="T515" s="57" t="s">
        <v>546</v>
      </c>
      <c r="U515" s="57" t="s">
        <v>1197</v>
      </c>
      <c r="V515" s="57" t="s">
        <v>998</v>
      </c>
      <c r="W515" s="57" t="s">
        <v>551</v>
      </c>
      <c r="Y515" s="57" t="s">
        <v>543</v>
      </c>
      <c r="Z515" s="57" t="s">
        <v>544</v>
      </c>
      <c r="AN515" s="225"/>
      <c r="AO515" s="225"/>
      <c r="AP515" s="225"/>
      <c r="AQ515" s="225"/>
      <c r="AS515" s="225"/>
      <c r="AU515" s="225"/>
    </row>
    <row r="516" spans="1:47" ht="12.75" customHeight="1">
      <c r="A516" s="173"/>
      <c r="B516" s="17" t="s">
        <v>1024</v>
      </c>
      <c r="C516" s="18"/>
      <c r="D516" s="76" t="s">
        <v>552</v>
      </c>
      <c r="E516" s="57"/>
      <c r="F516" s="57">
        <v>1</v>
      </c>
      <c r="G516" s="5" t="s">
        <v>1493</v>
      </c>
      <c r="H516" s="51">
        <v>5</v>
      </c>
      <c r="I516" s="57" t="s">
        <v>1205</v>
      </c>
      <c r="J516" s="57" t="s">
        <v>538</v>
      </c>
      <c r="K516" s="57" t="s">
        <v>1236</v>
      </c>
      <c r="L516" s="138" t="s">
        <v>2077</v>
      </c>
      <c r="M516" s="72">
        <v>25</v>
      </c>
      <c r="N516" s="39" t="s">
        <v>2077</v>
      </c>
      <c r="O516" s="16" t="s">
        <v>1026</v>
      </c>
      <c r="P516" s="57"/>
      <c r="Q516" s="16" t="s">
        <v>1201</v>
      </c>
      <c r="S516" s="57" t="s">
        <v>545</v>
      </c>
      <c r="T516" s="57" t="s">
        <v>546</v>
      </c>
      <c r="U516" s="57" t="s">
        <v>1197</v>
      </c>
      <c r="V516" s="57" t="s">
        <v>998</v>
      </c>
      <c r="Y516" s="57" t="s">
        <v>543</v>
      </c>
      <c r="Z516" s="57" t="s">
        <v>544</v>
      </c>
      <c r="AN516" s="225"/>
      <c r="AO516" s="225"/>
      <c r="AP516" s="225"/>
      <c r="AQ516" s="225"/>
      <c r="AS516" s="225"/>
      <c r="AU516" s="225"/>
    </row>
    <row r="517" spans="1:47" ht="12.75" customHeight="1">
      <c r="A517" s="173"/>
      <c r="B517" s="17" t="s">
        <v>1024</v>
      </c>
      <c r="C517" s="18"/>
      <c r="D517" s="76" t="s">
        <v>553</v>
      </c>
      <c r="E517" s="57"/>
      <c r="F517" s="57">
        <v>1</v>
      </c>
      <c r="G517" s="5" t="s">
        <v>1493</v>
      </c>
      <c r="H517" s="51">
        <v>5</v>
      </c>
      <c r="I517" s="57" t="s">
        <v>1205</v>
      </c>
      <c r="J517" s="57" t="s">
        <v>538</v>
      </c>
      <c r="K517" s="57" t="s">
        <v>1236</v>
      </c>
      <c r="L517" s="138" t="s">
        <v>2077</v>
      </c>
      <c r="M517" s="72">
        <v>12</v>
      </c>
      <c r="N517" s="39" t="s">
        <v>2077</v>
      </c>
      <c r="O517" s="16" t="s">
        <v>1026</v>
      </c>
      <c r="P517" s="57"/>
      <c r="Q517" s="16" t="s">
        <v>1201</v>
      </c>
      <c r="S517" s="57" t="s">
        <v>545</v>
      </c>
      <c r="T517" s="57" t="s">
        <v>546</v>
      </c>
      <c r="U517" s="57" t="s">
        <v>1197</v>
      </c>
      <c r="V517" s="57" t="s">
        <v>998</v>
      </c>
      <c r="Y517" s="57" t="s">
        <v>543</v>
      </c>
      <c r="Z517" s="57" t="s">
        <v>544</v>
      </c>
      <c r="AN517" s="225"/>
      <c r="AO517" s="225"/>
      <c r="AP517" s="225"/>
      <c r="AQ517" s="225"/>
      <c r="AS517" s="225"/>
      <c r="AU517" s="225"/>
    </row>
    <row r="518" spans="1:47" ht="12.75" customHeight="1">
      <c r="A518" s="173"/>
      <c r="B518" s="17" t="s">
        <v>1024</v>
      </c>
      <c r="C518" s="18"/>
      <c r="D518" s="76" t="s">
        <v>1005</v>
      </c>
      <c r="E518" s="57"/>
      <c r="F518" s="57">
        <v>1</v>
      </c>
      <c r="G518" s="5" t="s">
        <v>1493</v>
      </c>
      <c r="H518" s="51">
        <v>5</v>
      </c>
      <c r="I518" s="57" t="s">
        <v>1205</v>
      </c>
      <c r="J518" s="57" t="s">
        <v>931</v>
      </c>
      <c r="K518" s="57" t="s">
        <v>1250</v>
      </c>
      <c r="L518" s="138" t="s">
        <v>2077</v>
      </c>
      <c r="M518" s="77" t="s">
        <v>554</v>
      </c>
      <c r="N518" s="39" t="s">
        <v>2077</v>
      </c>
      <c r="O518" s="16" t="s">
        <v>555</v>
      </c>
      <c r="P518" s="57"/>
      <c r="Q518" s="57" t="s">
        <v>1201</v>
      </c>
      <c r="S518" s="57" t="s">
        <v>932</v>
      </c>
      <c r="T518" s="57" t="s">
        <v>933</v>
      </c>
      <c r="U518" s="57" t="s">
        <v>992</v>
      </c>
      <c r="V518" s="57" t="s">
        <v>998</v>
      </c>
      <c r="AN518" s="225"/>
      <c r="AO518" s="225"/>
      <c r="AP518" s="225"/>
      <c r="AQ518" s="225"/>
      <c r="AS518" s="225"/>
      <c r="AU518" s="225"/>
    </row>
    <row r="519" spans="3:47" ht="12.75" customHeight="1">
      <c r="C519" s="18"/>
      <c r="D519" s="17"/>
      <c r="AN519" s="225"/>
      <c r="AO519" s="225"/>
      <c r="AP519" s="225"/>
      <c r="AQ519" s="225"/>
      <c r="AS519" s="225"/>
      <c r="AU519" s="225"/>
    </row>
    <row r="520" spans="1:47" ht="12.75" customHeight="1">
      <c r="A520" s="174"/>
      <c r="B520" s="17" t="s">
        <v>695</v>
      </c>
      <c r="C520" s="18">
        <v>2031229</v>
      </c>
      <c r="D520" s="17" t="s">
        <v>1005</v>
      </c>
      <c r="F520" s="57">
        <v>1</v>
      </c>
      <c r="G520" s="5" t="s">
        <v>1476</v>
      </c>
      <c r="H520" s="51">
        <v>3</v>
      </c>
      <c r="I520" s="57" t="s">
        <v>1207</v>
      </c>
      <c r="J520" s="5" t="s">
        <v>1027</v>
      </c>
      <c r="K520" s="5" t="s">
        <v>1250</v>
      </c>
      <c r="L520" s="138">
        <v>128</v>
      </c>
      <c r="M520" s="72">
        <f>2.1+3.2+3.4</f>
        <v>8.700000000000001</v>
      </c>
      <c r="N520" s="15">
        <v>5400</v>
      </c>
      <c r="O520" s="16" t="s">
        <v>1027</v>
      </c>
      <c r="P520" s="76" t="s">
        <v>556</v>
      </c>
      <c r="Q520" s="16" t="s">
        <v>1679</v>
      </c>
      <c r="S520" s="57" t="s">
        <v>934</v>
      </c>
      <c r="T520" s="57" t="s">
        <v>935</v>
      </c>
      <c r="U520" s="57" t="s">
        <v>557</v>
      </c>
      <c r="V520" s="57" t="s">
        <v>1318</v>
      </c>
      <c r="W520" s="57" t="s">
        <v>1377</v>
      </c>
      <c r="Y520" s="57" t="s">
        <v>1833</v>
      </c>
      <c r="AA520" s="57" t="s">
        <v>1834</v>
      </c>
      <c r="AB520" s="57"/>
      <c r="AN520" s="225"/>
      <c r="AO520" s="225"/>
      <c r="AP520" s="225"/>
      <c r="AQ520" s="225"/>
      <c r="AS520" s="225"/>
      <c r="AU520" s="225"/>
    </row>
    <row r="521" spans="1:47" ht="12.75" customHeight="1">
      <c r="A521" s="174"/>
      <c r="B521" s="17" t="s">
        <v>695</v>
      </c>
      <c r="C521" s="18"/>
      <c r="D521" s="76" t="s">
        <v>1835</v>
      </c>
      <c r="E521" s="57"/>
      <c r="F521" s="57">
        <v>1</v>
      </c>
      <c r="G521" s="57" t="s">
        <v>1476</v>
      </c>
      <c r="H521" s="51">
        <v>3</v>
      </c>
      <c r="I521" s="57" t="s">
        <v>1207</v>
      </c>
      <c r="J521" s="57" t="s">
        <v>1836</v>
      </c>
      <c r="K521" s="35" t="s">
        <v>1925</v>
      </c>
      <c r="L521" s="138">
        <v>650</v>
      </c>
      <c r="M521" s="72">
        <v>13</v>
      </c>
      <c r="N521" s="39" t="s">
        <v>2077</v>
      </c>
      <c r="O521" s="16" t="s">
        <v>1027</v>
      </c>
      <c r="P521" s="76" t="s">
        <v>1837</v>
      </c>
      <c r="Q521" s="16" t="s">
        <v>1679</v>
      </c>
      <c r="S521" s="57" t="s">
        <v>1839</v>
      </c>
      <c r="T521" s="57" t="s">
        <v>1840</v>
      </c>
      <c r="U521" s="57" t="s">
        <v>557</v>
      </c>
      <c r="V521" s="57" t="s">
        <v>1838</v>
      </c>
      <c r="W521" s="57" t="s">
        <v>1377</v>
      </c>
      <c r="Y521" s="57" t="s">
        <v>2077</v>
      </c>
      <c r="Z521" s="57" t="s">
        <v>2077</v>
      </c>
      <c r="AA521" s="57" t="s">
        <v>2077</v>
      </c>
      <c r="AB521" s="57"/>
      <c r="AN521" s="225"/>
      <c r="AO521" s="225"/>
      <c r="AP521" s="225"/>
      <c r="AQ521" s="225"/>
      <c r="AS521" s="225"/>
      <c r="AU521" s="225"/>
    </row>
    <row r="522" spans="1:47" ht="12.75" customHeight="1">
      <c r="A522" s="174"/>
      <c r="B522" s="76" t="s">
        <v>695</v>
      </c>
      <c r="C522" s="18"/>
      <c r="D522" s="76" t="s">
        <v>1841</v>
      </c>
      <c r="E522" s="57"/>
      <c r="F522" s="57">
        <v>1</v>
      </c>
      <c r="G522" s="57" t="s">
        <v>1476</v>
      </c>
      <c r="H522" s="35">
        <v>4</v>
      </c>
      <c r="I522" s="57" t="s">
        <v>1213</v>
      </c>
      <c r="J522" s="57" t="s">
        <v>1842</v>
      </c>
      <c r="K522" s="57" t="s">
        <v>1236</v>
      </c>
      <c r="L522" s="138" t="s">
        <v>2077</v>
      </c>
      <c r="M522" s="72">
        <v>13</v>
      </c>
      <c r="N522" s="39" t="s">
        <v>2077</v>
      </c>
      <c r="O522" s="16" t="s">
        <v>876</v>
      </c>
      <c r="P522" s="76" t="s">
        <v>1843</v>
      </c>
      <c r="Q522" s="16" t="s">
        <v>1201</v>
      </c>
      <c r="S522" s="57" t="s">
        <v>1844</v>
      </c>
      <c r="T522" s="57" t="s">
        <v>1027</v>
      </c>
      <c r="U522" s="57" t="s">
        <v>557</v>
      </c>
      <c r="V522" s="57" t="s">
        <v>1313</v>
      </c>
      <c r="W522" s="57" t="s">
        <v>1377</v>
      </c>
      <c r="Y522" s="57" t="s">
        <v>2077</v>
      </c>
      <c r="Z522" s="57" t="s">
        <v>2077</v>
      </c>
      <c r="AA522" s="57" t="s">
        <v>2077</v>
      </c>
      <c r="AB522" s="57"/>
      <c r="AN522" s="225"/>
      <c r="AO522" s="225"/>
      <c r="AP522" s="225"/>
      <c r="AQ522" s="225"/>
      <c r="AS522" s="225"/>
      <c r="AU522" s="225"/>
    </row>
    <row r="523" spans="2:47" ht="12.75" customHeight="1">
      <c r="B523" s="76"/>
      <c r="C523" s="18"/>
      <c r="D523" s="76"/>
      <c r="E523" s="57"/>
      <c r="F523" s="57"/>
      <c r="G523" s="57"/>
      <c r="H523" s="57"/>
      <c r="I523" s="57"/>
      <c r="J523" s="57"/>
      <c r="K523" s="57"/>
      <c r="L523" s="138"/>
      <c r="M523" s="72"/>
      <c r="N523" s="39"/>
      <c r="O523" s="16"/>
      <c r="P523" s="76"/>
      <c r="Q523" s="16"/>
      <c r="S523" s="57"/>
      <c r="T523" s="57"/>
      <c r="U523" s="57"/>
      <c r="V523" s="57"/>
      <c r="W523" s="57"/>
      <c r="Y523" s="57"/>
      <c r="Z523" s="57"/>
      <c r="AA523" s="57"/>
      <c r="AB523" s="57"/>
      <c r="AN523" s="225"/>
      <c r="AO523" s="225"/>
      <c r="AP523" s="225"/>
      <c r="AQ523" s="225"/>
      <c r="AS523" s="225"/>
      <c r="AU523" s="225"/>
    </row>
    <row r="524" spans="1:51" s="123" customFormat="1" ht="3.75" customHeight="1">
      <c r="A524" s="121"/>
      <c r="B524" s="46"/>
      <c r="C524" s="46"/>
      <c r="D524" s="46"/>
      <c r="E524" s="47"/>
      <c r="F524" s="47"/>
      <c r="G524" s="47"/>
      <c r="H524" s="47"/>
      <c r="I524" s="47"/>
      <c r="J524" s="47"/>
      <c r="K524" s="47"/>
      <c r="L524" s="143"/>
      <c r="M524" s="47"/>
      <c r="N524" s="48"/>
      <c r="O524" s="47"/>
      <c r="P524" s="49"/>
      <c r="Q524" s="49"/>
      <c r="R524" s="47"/>
      <c r="S524" s="47"/>
      <c r="T524" s="47"/>
      <c r="U524" s="47"/>
      <c r="V524" s="47"/>
      <c r="W524" s="47"/>
      <c r="X524" s="47"/>
      <c r="Y524" s="47"/>
      <c r="Z524" s="47"/>
      <c r="AA524" s="47"/>
      <c r="AB524" s="47"/>
      <c r="AC524" s="286"/>
      <c r="AD524" s="286"/>
      <c r="AE524" s="286"/>
      <c r="AF524" s="286"/>
      <c r="AG524" s="286"/>
      <c r="AH524" s="288"/>
      <c r="AI524" s="286"/>
      <c r="AJ524" s="286"/>
      <c r="AK524" s="288"/>
      <c r="AL524" s="286"/>
      <c r="AM524" s="227"/>
      <c r="AN524" s="228"/>
      <c r="AO524" s="228"/>
      <c r="AP524" s="228"/>
      <c r="AQ524" s="228"/>
      <c r="AR524" s="276"/>
      <c r="AS524" s="228"/>
      <c r="AT524" s="276"/>
      <c r="AU524" s="228"/>
      <c r="AV524" s="271"/>
      <c r="AW524" s="276"/>
      <c r="AX524" s="271"/>
      <c r="AY524" s="276"/>
    </row>
    <row r="525" spans="2:47" ht="12.75" customHeight="1">
      <c r="B525" s="41" t="s">
        <v>1310</v>
      </c>
      <c r="C525" s="18"/>
      <c r="D525" s="17"/>
      <c r="AN525" s="225"/>
      <c r="AO525" s="225"/>
      <c r="AP525" s="225"/>
      <c r="AQ525" s="225"/>
      <c r="AS525" s="225"/>
      <c r="AU525" s="225"/>
    </row>
    <row r="526" spans="1:51" s="123" customFormat="1" ht="3.75" customHeight="1">
      <c r="A526" s="121"/>
      <c r="B526" s="46"/>
      <c r="C526" s="46"/>
      <c r="D526" s="46"/>
      <c r="E526" s="47"/>
      <c r="F526" s="47"/>
      <c r="G526" s="47"/>
      <c r="H526" s="47"/>
      <c r="I526" s="47"/>
      <c r="J526" s="47"/>
      <c r="K526" s="47"/>
      <c r="L526" s="143"/>
      <c r="M526" s="47"/>
      <c r="N526" s="48"/>
      <c r="O526" s="47"/>
      <c r="P526" s="49"/>
      <c r="Q526" s="49"/>
      <c r="R526" s="47"/>
      <c r="S526" s="47"/>
      <c r="T526" s="47"/>
      <c r="U526" s="47"/>
      <c r="V526" s="47"/>
      <c r="W526" s="47"/>
      <c r="X526" s="47"/>
      <c r="Y526" s="47"/>
      <c r="Z526" s="47"/>
      <c r="AA526" s="47"/>
      <c r="AB526" s="47"/>
      <c r="AC526" s="286"/>
      <c r="AD526" s="286"/>
      <c r="AE526" s="286"/>
      <c r="AF526" s="286"/>
      <c r="AG526" s="286"/>
      <c r="AH526" s="288"/>
      <c r="AI526" s="286"/>
      <c r="AJ526" s="286"/>
      <c r="AK526" s="288"/>
      <c r="AL526" s="286"/>
      <c r="AM526" s="227"/>
      <c r="AN526" s="228"/>
      <c r="AO526" s="228"/>
      <c r="AP526" s="228"/>
      <c r="AQ526" s="228"/>
      <c r="AR526" s="276"/>
      <c r="AS526" s="228"/>
      <c r="AT526" s="276"/>
      <c r="AU526" s="228"/>
      <c r="AV526" s="271"/>
      <c r="AW526" s="276"/>
      <c r="AX526" s="271"/>
      <c r="AY526" s="276"/>
    </row>
    <row r="527" spans="3:47" ht="12.75" customHeight="1">
      <c r="C527" s="18"/>
      <c r="D527" s="17"/>
      <c r="AN527" s="225"/>
      <c r="AO527" s="225"/>
      <c r="AP527" s="225"/>
      <c r="AQ527" s="225"/>
      <c r="AS527" s="225"/>
      <c r="AU527" s="225"/>
    </row>
    <row r="528" spans="1:47" ht="12.75" customHeight="1">
      <c r="A528" s="175"/>
      <c r="B528" s="17" t="s">
        <v>719</v>
      </c>
      <c r="C528" s="18">
        <v>1947068</v>
      </c>
      <c r="D528" s="17" t="s">
        <v>1028</v>
      </c>
      <c r="E528" s="35"/>
      <c r="F528" s="57">
        <v>1</v>
      </c>
      <c r="G528" s="5" t="s">
        <v>1496</v>
      </c>
      <c r="H528" s="35">
        <v>1</v>
      </c>
      <c r="I528" s="57" t="s">
        <v>198</v>
      </c>
      <c r="J528" s="5" t="s">
        <v>1029</v>
      </c>
      <c r="K528" s="5" t="s">
        <v>1236</v>
      </c>
      <c r="L528" s="24">
        <v>44</v>
      </c>
      <c r="M528" s="72">
        <v>15</v>
      </c>
      <c r="N528" s="239" t="s">
        <v>2077</v>
      </c>
      <c r="O528" s="16" t="s">
        <v>1029</v>
      </c>
      <c r="P528" s="57"/>
      <c r="Q528" s="16" t="s">
        <v>1201</v>
      </c>
      <c r="S528" s="57" t="s">
        <v>1845</v>
      </c>
      <c r="T528" s="57" t="s">
        <v>1846</v>
      </c>
      <c r="U528" s="57" t="s">
        <v>1197</v>
      </c>
      <c r="V528" s="5" t="s">
        <v>1318</v>
      </c>
      <c r="W528" s="5">
        <v>2012</v>
      </c>
      <c r="Z528" s="57" t="s">
        <v>397</v>
      </c>
      <c r="AC528" s="280"/>
      <c r="AD528" s="280"/>
      <c r="AE528" s="280"/>
      <c r="AF528" s="280"/>
      <c r="AG528" s="280"/>
      <c r="AI528" s="280"/>
      <c r="AJ528" s="280"/>
      <c r="AL528" s="280"/>
      <c r="AN528" s="225"/>
      <c r="AO528" s="225"/>
      <c r="AP528" s="225"/>
      <c r="AQ528" s="225"/>
      <c r="AS528" s="225"/>
      <c r="AU528" s="225"/>
    </row>
    <row r="529" spans="1:47" ht="12.75" customHeight="1">
      <c r="A529" s="175"/>
      <c r="B529" s="17" t="s">
        <v>719</v>
      </c>
      <c r="C529" s="18" t="s">
        <v>2077</v>
      </c>
      <c r="D529" s="76" t="s">
        <v>1848</v>
      </c>
      <c r="E529" s="101" t="s">
        <v>1441</v>
      </c>
      <c r="F529" s="57">
        <v>1</v>
      </c>
      <c r="G529" s="5" t="s">
        <v>1496</v>
      </c>
      <c r="H529" s="35">
        <v>1</v>
      </c>
      <c r="I529" s="57" t="s">
        <v>198</v>
      </c>
      <c r="J529" s="5" t="s">
        <v>1029</v>
      </c>
      <c r="K529" s="5" t="s">
        <v>1236</v>
      </c>
      <c r="L529" s="24">
        <v>40.7</v>
      </c>
      <c r="M529" s="72">
        <v>12</v>
      </c>
      <c r="N529" s="15">
        <f>5000000/286</f>
        <v>17482.517482517484</v>
      </c>
      <c r="O529" s="16" t="s">
        <v>1029</v>
      </c>
      <c r="P529" s="76" t="s">
        <v>1849</v>
      </c>
      <c r="Q529" s="16" t="s">
        <v>1201</v>
      </c>
      <c r="S529" s="57" t="s">
        <v>19</v>
      </c>
      <c r="T529" s="57" t="s">
        <v>1029</v>
      </c>
      <c r="U529" s="57" t="s">
        <v>1197</v>
      </c>
      <c r="V529" s="5" t="s">
        <v>1313</v>
      </c>
      <c r="W529" s="5">
        <v>2012</v>
      </c>
      <c r="Z529" s="57" t="s">
        <v>397</v>
      </c>
      <c r="AA529" s="57" t="s">
        <v>1850</v>
      </c>
      <c r="AB529" s="57"/>
      <c r="AC529" s="280">
        <v>13870</v>
      </c>
      <c r="AD529" s="280">
        <v>56060</v>
      </c>
      <c r="AE529" s="280">
        <v>205912</v>
      </c>
      <c r="AF529" s="280">
        <v>900900</v>
      </c>
      <c r="AG529" s="280">
        <v>14061</v>
      </c>
      <c r="AH529" s="265">
        <v>23600</v>
      </c>
      <c r="AI529" s="280">
        <v>58694</v>
      </c>
      <c r="AJ529" s="280">
        <v>122179</v>
      </c>
      <c r="AK529" s="265">
        <v>264980</v>
      </c>
      <c r="AL529" s="280">
        <v>672907</v>
      </c>
      <c r="AN529" s="225">
        <f>AC529/AD529</f>
        <v>0.24741348555119516</v>
      </c>
      <c r="AO529" s="225">
        <f>AC529/AE529</f>
        <v>0.06735887175103927</v>
      </c>
      <c r="AP529" s="225">
        <f>AD529/AF529</f>
        <v>0.062226662226662226</v>
      </c>
      <c r="AQ529" s="225">
        <f>AG529/AI529</f>
        <v>0.23956452107540804</v>
      </c>
      <c r="AR529" s="223">
        <v>0.4020853920332572</v>
      </c>
      <c r="AS529" s="225">
        <f>AG529/AJ529</f>
        <v>0.11508524378166461</v>
      </c>
      <c r="AT529" s="223">
        <v>0.08906332553400256</v>
      </c>
      <c r="AU529" s="225">
        <f>AI529/AL529</f>
        <v>0.08722453474254244</v>
      </c>
    </row>
    <row r="530" spans="1:47" ht="12.75" customHeight="1">
      <c r="A530" s="175"/>
      <c r="B530" s="76" t="s">
        <v>719</v>
      </c>
      <c r="C530" s="18"/>
      <c r="D530" s="76" t="s">
        <v>22</v>
      </c>
      <c r="E530" s="59"/>
      <c r="F530" s="57">
        <v>1</v>
      </c>
      <c r="G530" s="57" t="s">
        <v>1496</v>
      </c>
      <c r="H530" s="51">
        <v>3</v>
      </c>
      <c r="I530" s="57" t="s">
        <v>1207</v>
      </c>
      <c r="J530" s="57" t="s">
        <v>1029</v>
      </c>
      <c r="K530" s="57" t="s">
        <v>936</v>
      </c>
      <c r="L530" s="24">
        <v>450</v>
      </c>
      <c r="M530" s="72">
        <v>4.2</v>
      </c>
      <c r="N530" s="239" t="s">
        <v>2077</v>
      </c>
      <c r="O530" s="16" t="s">
        <v>1853</v>
      </c>
      <c r="P530" s="57" t="s">
        <v>1854</v>
      </c>
      <c r="Q530" s="16" t="s">
        <v>1201</v>
      </c>
      <c r="R530" s="16" t="s">
        <v>21</v>
      </c>
      <c r="S530" s="38"/>
      <c r="T530" s="57" t="s">
        <v>1855</v>
      </c>
      <c r="U530" s="57" t="s">
        <v>1197</v>
      </c>
      <c r="V530" s="5" t="s">
        <v>1318</v>
      </c>
      <c r="W530" s="5">
        <v>2020</v>
      </c>
      <c r="Z530" s="57" t="s">
        <v>397</v>
      </c>
      <c r="AC530" s="280"/>
      <c r="AD530" s="280"/>
      <c r="AE530" s="280"/>
      <c r="AF530" s="280"/>
      <c r="AG530" s="280"/>
      <c r="AI530" s="280"/>
      <c r="AJ530" s="280"/>
      <c r="AL530" s="280"/>
      <c r="AN530" s="225"/>
      <c r="AO530" s="225"/>
      <c r="AP530" s="225"/>
      <c r="AQ530" s="225"/>
      <c r="AS530" s="225"/>
      <c r="AU530" s="225"/>
    </row>
    <row r="531" spans="1:47" ht="12.75" customHeight="1">
      <c r="A531" s="175"/>
      <c r="B531" s="17" t="s">
        <v>719</v>
      </c>
      <c r="C531" s="18"/>
      <c r="D531" s="17" t="s">
        <v>1030</v>
      </c>
      <c r="F531" s="57">
        <v>1</v>
      </c>
      <c r="G531" s="5" t="s">
        <v>1496</v>
      </c>
      <c r="H531" s="35">
        <v>4</v>
      </c>
      <c r="I531" s="57" t="s">
        <v>1213</v>
      </c>
      <c r="J531" s="5" t="s">
        <v>1029</v>
      </c>
      <c r="K531" s="5" t="s">
        <v>1236</v>
      </c>
      <c r="L531" s="138">
        <v>140</v>
      </c>
      <c r="M531" s="72">
        <v>10</v>
      </c>
      <c r="N531" s="15">
        <v>10600</v>
      </c>
      <c r="O531" s="16" t="s">
        <v>1029</v>
      </c>
      <c r="P531" s="57"/>
      <c r="Q531" s="16" t="s">
        <v>1847</v>
      </c>
      <c r="S531" s="57" t="s">
        <v>20</v>
      </c>
      <c r="T531" s="57" t="s">
        <v>1029</v>
      </c>
      <c r="U531" s="57" t="s">
        <v>1197</v>
      </c>
      <c r="V531" s="5" t="s">
        <v>1318</v>
      </c>
      <c r="Z531" s="57" t="s">
        <v>397</v>
      </c>
      <c r="AN531" s="225"/>
      <c r="AO531" s="225"/>
      <c r="AP531" s="225"/>
      <c r="AQ531" s="225"/>
      <c r="AS531" s="225"/>
      <c r="AU531" s="225"/>
    </row>
    <row r="532" spans="1:47" ht="12.75" customHeight="1">
      <c r="A532" s="175"/>
      <c r="B532" s="17" t="s">
        <v>719</v>
      </c>
      <c r="C532" s="18"/>
      <c r="D532" s="76" t="s">
        <v>1851</v>
      </c>
      <c r="E532" s="57"/>
      <c r="F532" s="57">
        <v>1</v>
      </c>
      <c r="G532" s="5" t="s">
        <v>1496</v>
      </c>
      <c r="H532" s="51">
        <v>5</v>
      </c>
      <c r="I532" s="57" t="s">
        <v>1205</v>
      </c>
      <c r="J532" s="5" t="s">
        <v>1029</v>
      </c>
      <c r="K532" s="5" t="s">
        <v>1236</v>
      </c>
      <c r="L532" s="144" t="s">
        <v>2077</v>
      </c>
      <c r="M532" s="99" t="s">
        <v>2077</v>
      </c>
      <c r="N532" s="239" t="s">
        <v>2077</v>
      </c>
      <c r="O532" s="16" t="s">
        <v>1029</v>
      </c>
      <c r="P532" s="76"/>
      <c r="Q532" s="16" t="s">
        <v>1201</v>
      </c>
      <c r="S532" s="57" t="s">
        <v>20</v>
      </c>
      <c r="T532" s="57" t="s">
        <v>1029</v>
      </c>
      <c r="U532" s="57" t="s">
        <v>1197</v>
      </c>
      <c r="V532" s="5" t="s">
        <v>1318</v>
      </c>
      <c r="Z532" s="57" t="s">
        <v>397</v>
      </c>
      <c r="AN532" s="225"/>
      <c r="AO532" s="225"/>
      <c r="AP532" s="225"/>
      <c r="AQ532" s="225"/>
      <c r="AS532" s="225"/>
      <c r="AU532" s="225"/>
    </row>
    <row r="533" spans="1:47" ht="12.75" customHeight="1">
      <c r="A533" s="175"/>
      <c r="B533" s="17" t="s">
        <v>719</v>
      </c>
      <c r="C533" s="18"/>
      <c r="D533" s="76" t="s">
        <v>1852</v>
      </c>
      <c r="E533" s="57"/>
      <c r="F533" s="57">
        <v>1</v>
      </c>
      <c r="G533" s="5" t="s">
        <v>1496</v>
      </c>
      <c r="H533" s="51">
        <v>5</v>
      </c>
      <c r="I533" s="57" t="s">
        <v>1205</v>
      </c>
      <c r="J533" s="5" t="s">
        <v>1029</v>
      </c>
      <c r="K533" s="5" t="s">
        <v>1236</v>
      </c>
      <c r="L533" s="24">
        <v>8</v>
      </c>
      <c r="M533" s="99" t="s">
        <v>2077</v>
      </c>
      <c r="N533" s="239" t="s">
        <v>2077</v>
      </c>
      <c r="O533" s="16" t="s">
        <v>1029</v>
      </c>
      <c r="P533" s="76"/>
      <c r="Q533" s="16" t="s">
        <v>1201</v>
      </c>
      <c r="S533" s="57" t="s">
        <v>20</v>
      </c>
      <c r="T533" s="57" t="s">
        <v>1029</v>
      </c>
      <c r="U533" s="57" t="s">
        <v>1197</v>
      </c>
      <c r="V533" s="5" t="s">
        <v>1318</v>
      </c>
      <c r="Z533" s="57" t="s">
        <v>397</v>
      </c>
      <c r="AN533" s="225"/>
      <c r="AO533" s="225"/>
      <c r="AP533" s="225"/>
      <c r="AQ533" s="225"/>
      <c r="AS533" s="225"/>
      <c r="AU533" s="225"/>
    </row>
    <row r="534" spans="3:47" ht="12.75" customHeight="1">
      <c r="C534" s="18"/>
      <c r="D534" s="17"/>
      <c r="O534" s="16"/>
      <c r="AN534" s="225"/>
      <c r="AO534" s="225"/>
      <c r="AP534" s="225"/>
      <c r="AQ534" s="225"/>
      <c r="AS534" s="225"/>
      <c r="AU534" s="225"/>
    </row>
    <row r="535" spans="1:51" s="92" customFormat="1" ht="12.75">
      <c r="A535" s="176"/>
      <c r="B535" s="34" t="s">
        <v>720</v>
      </c>
      <c r="C535" s="18">
        <v>1760268</v>
      </c>
      <c r="D535" s="34" t="s">
        <v>1031</v>
      </c>
      <c r="E535" s="67" t="s">
        <v>1441</v>
      </c>
      <c r="F535" s="35">
        <v>1</v>
      </c>
      <c r="G535" s="35" t="s">
        <v>1498</v>
      </c>
      <c r="H535" s="35">
        <v>2</v>
      </c>
      <c r="I535" s="35" t="s">
        <v>1204</v>
      </c>
      <c r="J535" s="35" t="s">
        <v>1033</v>
      </c>
      <c r="K535" s="35" t="s">
        <v>1250</v>
      </c>
      <c r="L535" s="85">
        <v>64.3</v>
      </c>
      <c r="M535" s="35">
        <v>2</v>
      </c>
      <c r="N535" s="117">
        <v>2200</v>
      </c>
      <c r="O535" s="62" t="s">
        <v>1034</v>
      </c>
      <c r="P535" s="62" t="s">
        <v>56</v>
      </c>
      <c r="Q535" s="62" t="s">
        <v>1201</v>
      </c>
      <c r="R535" s="35"/>
      <c r="S535" s="35" t="s">
        <v>58</v>
      </c>
      <c r="T535" s="35" t="s">
        <v>1033</v>
      </c>
      <c r="U535" s="35" t="s">
        <v>1197</v>
      </c>
      <c r="V535" s="35" t="s">
        <v>1318</v>
      </c>
      <c r="W535" s="35">
        <v>2014</v>
      </c>
      <c r="X535" s="84">
        <v>0.3</v>
      </c>
      <c r="Y535" s="62" t="s">
        <v>57</v>
      </c>
      <c r="Z535" s="62" t="s">
        <v>57</v>
      </c>
      <c r="AA535" s="35">
        <v>2.62</v>
      </c>
      <c r="AB535" s="35"/>
      <c r="AC535" s="280">
        <v>18117</v>
      </c>
      <c r="AD535" s="280">
        <v>87272</v>
      </c>
      <c r="AE535" s="280">
        <v>271461</v>
      </c>
      <c r="AF535" s="280">
        <v>970536</v>
      </c>
      <c r="AG535" s="280">
        <v>5179</v>
      </c>
      <c r="AH535" s="284">
        <v>8089</v>
      </c>
      <c r="AI535" s="280">
        <v>16162</v>
      </c>
      <c r="AJ535" s="280">
        <v>162744</v>
      </c>
      <c r="AK535" s="284">
        <v>314225</v>
      </c>
      <c r="AL535" s="280">
        <v>743072</v>
      </c>
      <c r="AN535" s="225">
        <v>0.20759235493629113</v>
      </c>
      <c r="AO535" s="225">
        <v>0.06673886856675544</v>
      </c>
      <c r="AP535" s="225">
        <v>0.08992144546930768</v>
      </c>
      <c r="AQ535" s="225">
        <v>0.3204430144784061</v>
      </c>
      <c r="AR535" s="225">
        <v>0.5004949882440292</v>
      </c>
      <c r="AS535" s="225">
        <v>0.03182298579363909</v>
      </c>
      <c r="AT535" s="225">
        <v>0.02574270029437505</v>
      </c>
      <c r="AU535" s="225">
        <v>0.02175024762068817</v>
      </c>
      <c r="AV535" s="236"/>
      <c r="AW535" s="225"/>
      <c r="AX535" s="236"/>
      <c r="AY535" s="225"/>
    </row>
    <row r="536" spans="1:51" s="92" customFormat="1" ht="12.75">
      <c r="A536" s="176"/>
      <c r="B536" s="34" t="s">
        <v>720</v>
      </c>
      <c r="C536" s="18">
        <v>1760268</v>
      </c>
      <c r="D536" s="34" t="s">
        <v>1032</v>
      </c>
      <c r="E536" s="67" t="s">
        <v>1441</v>
      </c>
      <c r="F536" s="35">
        <v>1</v>
      </c>
      <c r="G536" s="35" t="s">
        <v>1498</v>
      </c>
      <c r="H536" s="35">
        <v>2</v>
      </c>
      <c r="I536" s="35" t="s">
        <v>1204</v>
      </c>
      <c r="J536" s="35" t="s">
        <v>1033</v>
      </c>
      <c r="K536" s="35" t="s">
        <v>1250</v>
      </c>
      <c r="L536" s="85">
        <f>95.8-64.3</f>
        <v>31.5</v>
      </c>
      <c r="M536" s="35">
        <v>1.55</v>
      </c>
      <c r="N536" s="36">
        <v>2300</v>
      </c>
      <c r="O536" s="62" t="s">
        <v>1034</v>
      </c>
      <c r="P536" s="62" t="s">
        <v>56</v>
      </c>
      <c r="Q536" s="62" t="s">
        <v>1201</v>
      </c>
      <c r="R536" s="35"/>
      <c r="S536" s="35" t="s">
        <v>58</v>
      </c>
      <c r="T536" s="35" t="s">
        <v>1033</v>
      </c>
      <c r="U536" s="35" t="s">
        <v>1197</v>
      </c>
      <c r="V536" s="35" t="s">
        <v>1313</v>
      </c>
      <c r="W536" s="35">
        <v>2014</v>
      </c>
      <c r="X536" s="84">
        <v>0.3</v>
      </c>
      <c r="Y536" s="62" t="s">
        <v>57</v>
      </c>
      <c r="Z536" s="62" t="s">
        <v>57</v>
      </c>
      <c r="AA536" s="35">
        <f>3.85-2.62</f>
        <v>1.23</v>
      </c>
      <c r="AB536" s="35"/>
      <c r="AC536" s="280">
        <v>17258</v>
      </c>
      <c r="AD536" s="280">
        <v>77599</v>
      </c>
      <c r="AE536" s="280">
        <v>271461</v>
      </c>
      <c r="AF536" s="280">
        <v>970536</v>
      </c>
      <c r="AG536" s="280">
        <v>6299</v>
      </c>
      <c r="AH536" s="284">
        <v>9435</v>
      </c>
      <c r="AI536" s="280">
        <v>17473</v>
      </c>
      <c r="AJ536" s="280">
        <v>162744</v>
      </c>
      <c r="AK536" s="284">
        <v>314226</v>
      </c>
      <c r="AL536" s="280">
        <v>743072</v>
      </c>
      <c r="AN536" s="225">
        <v>0.2223997731929535</v>
      </c>
      <c r="AO536" s="225">
        <v>0.06357450978225233</v>
      </c>
      <c r="AP536" s="225">
        <v>0.07995478786979567</v>
      </c>
      <c r="AQ536" s="225">
        <v>0.3604990556859154</v>
      </c>
      <c r="AR536" s="225">
        <v>0.5399759629142105</v>
      </c>
      <c r="AS536" s="225">
        <v>0.03870495993707909</v>
      </c>
      <c r="AT536" s="225">
        <v>0.03002615951576254</v>
      </c>
      <c r="AU536" s="225">
        <v>0.02351454502390078</v>
      </c>
      <c r="AV536" s="236"/>
      <c r="AW536" s="225"/>
      <c r="AX536" s="236"/>
      <c r="AY536" s="225"/>
    </row>
    <row r="537" spans="1:51" s="92" customFormat="1" ht="12.75">
      <c r="A537" s="176"/>
      <c r="B537" s="34" t="s">
        <v>720</v>
      </c>
      <c r="C537" s="18">
        <v>1760268</v>
      </c>
      <c r="D537" s="34" t="s">
        <v>59</v>
      </c>
      <c r="E537" s="67" t="s">
        <v>1441</v>
      </c>
      <c r="F537" s="35">
        <v>1</v>
      </c>
      <c r="G537" s="35" t="s">
        <v>1498</v>
      </c>
      <c r="H537" s="35">
        <v>2</v>
      </c>
      <c r="I537" s="35" t="s">
        <v>1204</v>
      </c>
      <c r="J537" s="35" t="s">
        <v>60</v>
      </c>
      <c r="K537" s="35" t="s">
        <v>210</v>
      </c>
      <c r="L537" s="85">
        <v>233.2</v>
      </c>
      <c r="M537" s="35">
        <v>33</v>
      </c>
      <c r="N537" s="36">
        <v>8300</v>
      </c>
      <c r="O537" s="62" t="s">
        <v>1037</v>
      </c>
      <c r="P537" s="62" t="s">
        <v>61</v>
      </c>
      <c r="Q537" s="62" t="s">
        <v>62</v>
      </c>
      <c r="R537" s="35"/>
      <c r="S537" s="35" t="s">
        <v>65</v>
      </c>
      <c r="T537" s="35" t="s">
        <v>66</v>
      </c>
      <c r="U537" s="35" t="s">
        <v>1197</v>
      </c>
      <c r="V537" s="35" t="s">
        <v>1313</v>
      </c>
      <c r="W537" s="35">
        <v>2016</v>
      </c>
      <c r="X537" s="84">
        <v>0.1</v>
      </c>
      <c r="Y537" s="104" t="s">
        <v>63</v>
      </c>
      <c r="Z537" s="62" t="s">
        <v>64</v>
      </c>
      <c r="AA537" s="35">
        <v>13.4</v>
      </c>
      <c r="AB537" s="35"/>
      <c r="AC537" s="280">
        <v>7244</v>
      </c>
      <c r="AD537" s="280">
        <v>34413</v>
      </c>
      <c r="AE537" s="280">
        <v>271461</v>
      </c>
      <c r="AF537" s="280">
        <v>970536</v>
      </c>
      <c r="AG537" s="280">
        <v>8495</v>
      </c>
      <c r="AH537" s="284">
        <v>15069</v>
      </c>
      <c r="AI537" s="280">
        <v>29263</v>
      </c>
      <c r="AJ537" s="280">
        <v>162744</v>
      </c>
      <c r="AK537" s="284">
        <v>314227</v>
      </c>
      <c r="AL537" s="280">
        <v>743072</v>
      </c>
      <c r="AN537" s="225">
        <v>0.21050184523290616</v>
      </c>
      <c r="AO537" s="225">
        <v>0.02668523286954664</v>
      </c>
      <c r="AP537" s="225">
        <v>0.03545772645218725</v>
      </c>
      <c r="AQ537" s="225">
        <v>0.29029832894781804</v>
      </c>
      <c r="AR537" s="225">
        <v>0.5149506202371595</v>
      </c>
      <c r="AS537" s="225">
        <v>0.052198544954038244</v>
      </c>
      <c r="AT537" s="225">
        <v>0.04795577719292104</v>
      </c>
      <c r="AU537" s="225">
        <v>0.03938110977132768</v>
      </c>
      <c r="AV537" s="236"/>
      <c r="AW537" s="225"/>
      <c r="AX537" s="236"/>
      <c r="AY537" s="225"/>
    </row>
    <row r="538" spans="3:47" ht="12.75" customHeight="1">
      <c r="C538" s="18"/>
      <c r="D538" s="17"/>
      <c r="AN538" s="225"/>
      <c r="AO538" s="225"/>
      <c r="AP538" s="225"/>
      <c r="AQ538" s="225"/>
      <c r="AS538" s="225"/>
      <c r="AU538" s="225"/>
    </row>
    <row r="539" spans="1:47" ht="12.75" customHeight="1">
      <c r="A539" s="160"/>
      <c r="B539" s="17" t="s">
        <v>721</v>
      </c>
      <c r="C539" s="18">
        <v>1750224</v>
      </c>
      <c r="D539" s="17" t="s">
        <v>1396</v>
      </c>
      <c r="F539" s="5">
        <v>1</v>
      </c>
      <c r="G539" s="5" t="s">
        <v>194</v>
      </c>
      <c r="H539" s="51">
        <v>4</v>
      </c>
      <c r="I539" s="5" t="s">
        <v>1213</v>
      </c>
      <c r="J539" s="5" t="s">
        <v>1035</v>
      </c>
      <c r="K539" s="35" t="s">
        <v>1925</v>
      </c>
      <c r="L539" s="24">
        <v>955</v>
      </c>
      <c r="M539" s="5">
        <v>16.5</v>
      </c>
      <c r="N539" s="15">
        <v>27600</v>
      </c>
      <c r="O539" s="16" t="s">
        <v>1035</v>
      </c>
      <c r="P539" s="16" t="s">
        <v>1035</v>
      </c>
      <c r="Q539" s="16" t="s">
        <v>1201</v>
      </c>
      <c r="S539" s="5" t="s">
        <v>375</v>
      </c>
      <c r="T539" s="5" t="s">
        <v>1035</v>
      </c>
      <c r="U539" s="5" t="s">
        <v>1197</v>
      </c>
      <c r="V539" s="5" t="s">
        <v>1313</v>
      </c>
      <c r="W539" s="5">
        <v>2018</v>
      </c>
      <c r="X539" s="5" t="s">
        <v>2077</v>
      </c>
      <c r="Y539" s="16" t="s">
        <v>1398</v>
      </c>
      <c r="AA539" s="5">
        <v>25</v>
      </c>
      <c r="AN539" s="225"/>
      <c r="AO539" s="225"/>
      <c r="AP539" s="225"/>
      <c r="AQ539" s="225"/>
      <c r="AS539" s="225"/>
      <c r="AU539" s="225"/>
    </row>
    <row r="540" spans="1:47" ht="12.75" customHeight="1">
      <c r="A540" s="160"/>
      <c r="B540" s="17" t="s">
        <v>721</v>
      </c>
      <c r="C540" s="18"/>
      <c r="D540" s="17" t="s">
        <v>1395</v>
      </c>
      <c r="F540" s="5">
        <v>1</v>
      </c>
      <c r="G540" s="5" t="s">
        <v>194</v>
      </c>
      <c r="H540" s="51">
        <v>5</v>
      </c>
      <c r="I540" s="5" t="s">
        <v>1205</v>
      </c>
      <c r="J540" s="5" t="s">
        <v>1036</v>
      </c>
      <c r="K540" s="5" t="s">
        <v>210</v>
      </c>
      <c r="L540" s="24">
        <v>327</v>
      </c>
      <c r="M540" s="5">
        <v>28</v>
      </c>
      <c r="N540" s="15" t="s">
        <v>1399</v>
      </c>
      <c r="O540" s="16" t="s">
        <v>1036</v>
      </c>
      <c r="Q540" s="16" t="s">
        <v>1400</v>
      </c>
      <c r="S540" s="5" t="s">
        <v>1582</v>
      </c>
      <c r="T540" s="5" t="s">
        <v>1036</v>
      </c>
      <c r="U540" s="5" t="s">
        <v>1197</v>
      </c>
      <c r="V540" s="5" t="s">
        <v>998</v>
      </c>
      <c r="Z540" s="27"/>
      <c r="AA540" s="5">
        <v>15</v>
      </c>
      <c r="AN540" s="225"/>
      <c r="AO540" s="225"/>
      <c r="AP540" s="225"/>
      <c r="AQ540" s="225"/>
      <c r="AS540" s="225"/>
      <c r="AU540" s="225"/>
    </row>
    <row r="541" spans="1:47" ht="12.75" customHeight="1">
      <c r="A541" s="160"/>
      <c r="B541" s="17" t="s">
        <v>721</v>
      </c>
      <c r="C541" s="18"/>
      <c r="D541" s="17" t="s">
        <v>1397</v>
      </c>
      <c r="F541" s="5">
        <v>1</v>
      </c>
      <c r="G541" s="5" t="s">
        <v>194</v>
      </c>
      <c r="H541" s="51">
        <v>5</v>
      </c>
      <c r="I541" s="5" t="s">
        <v>1205</v>
      </c>
      <c r="J541" s="5" t="s">
        <v>1036</v>
      </c>
      <c r="K541" s="5" t="s">
        <v>210</v>
      </c>
      <c r="O541" s="16"/>
      <c r="Q541" s="16" t="s">
        <v>1400</v>
      </c>
      <c r="S541" s="5" t="s">
        <v>1582</v>
      </c>
      <c r="T541" s="5" t="s">
        <v>1036</v>
      </c>
      <c r="U541" s="5" t="s">
        <v>1197</v>
      </c>
      <c r="V541" s="5" t="s">
        <v>998</v>
      </c>
      <c r="AN541" s="225"/>
      <c r="AO541" s="225"/>
      <c r="AP541" s="225"/>
      <c r="AQ541" s="225"/>
      <c r="AS541" s="225"/>
      <c r="AU541" s="225"/>
    </row>
    <row r="542" spans="3:47" ht="12.75" customHeight="1">
      <c r="C542" s="18"/>
      <c r="D542" s="17"/>
      <c r="AN542" s="225"/>
      <c r="AO542" s="225"/>
      <c r="AP542" s="225"/>
      <c r="AQ542" s="225"/>
      <c r="AS542" s="225"/>
      <c r="AU542" s="225"/>
    </row>
    <row r="543" spans="1:47" ht="12.75" customHeight="1">
      <c r="A543" s="161"/>
      <c r="B543" s="17" t="s">
        <v>1265</v>
      </c>
      <c r="C543" s="18">
        <v>1743364</v>
      </c>
      <c r="D543" s="17" t="s">
        <v>1242</v>
      </c>
      <c r="E543" s="67" t="s">
        <v>950</v>
      </c>
      <c r="F543" s="5">
        <v>1</v>
      </c>
      <c r="G543" s="5" t="s">
        <v>1240</v>
      </c>
      <c r="H543" s="35">
        <v>1</v>
      </c>
      <c r="I543" s="5" t="s">
        <v>198</v>
      </c>
      <c r="J543" s="5" t="s">
        <v>1241</v>
      </c>
      <c r="K543" s="35" t="s">
        <v>1925</v>
      </c>
      <c r="L543" s="24">
        <v>452</v>
      </c>
      <c r="M543" s="5">
        <v>10.6</v>
      </c>
      <c r="N543" s="15">
        <v>19000</v>
      </c>
      <c r="O543" s="16" t="s">
        <v>1241</v>
      </c>
      <c r="P543" s="29"/>
      <c r="Q543" s="16" t="s">
        <v>1201</v>
      </c>
      <c r="S543" s="5" t="s">
        <v>1407</v>
      </c>
      <c r="T543" s="5" t="s">
        <v>1241</v>
      </c>
      <c r="U543" s="5" t="s">
        <v>1402</v>
      </c>
      <c r="V543" s="5" t="s">
        <v>1313</v>
      </c>
      <c r="W543" s="5">
        <v>2011</v>
      </c>
      <c r="Y543" s="16" t="s">
        <v>1401</v>
      </c>
      <c r="Z543" s="32" t="s">
        <v>1327</v>
      </c>
      <c r="AA543" s="5">
        <v>8</v>
      </c>
      <c r="AC543" s="226">
        <v>2288</v>
      </c>
      <c r="AD543" s="226">
        <v>8235</v>
      </c>
      <c r="AE543" s="226">
        <v>303542</v>
      </c>
      <c r="AF543" s="226">
        <v>995486</v>
      </c>
      <c r="AG543" s="226">
        <v>2659</v>
      </c>
      <c r="AH543" s="265">
        <v>7352</v>
      </c>
      <c r="AI543" s="226">
        <v>24501</v>
      </c>
      <c r="AJ543" s="226">
        <v>111866</v>
      </c>
      <c r="AK543" s="265">
        <v>250512</v>
      </c>
      <c r="AL543" s="226">
        <v>678849</v>
      </c>
      <c r="AN543" s="225">
        <v>0.27783849423193685</v>
      </c>
      <c r="AO543" s="225">
        <v>0.007537671887251188</v>
      </c>
      <c r="AP543" s="225">
        <v>0.008272341348848702</v>
      </c>
      <c r="AQ543" s="225">
        <v>0.10852618260479165</v>
      </c>
      <c r="AR543" s="223">
        <v>0.30006938492306434</v>
      </c>
      <c r="AS543" s="225">
        <v>0.02376950994940375</v>
      </c>
      <c r="AT543" s="223">
        <v>0.02934789550999553</v>
      </c>
      <c r="AU543" s="225">
        <v>0.036091973325437614</v>
      </c>
    </row>
    <row r="544" spans="1:47" ht="12.75" customHeight="1">
      <c r="A544" s="161"/>
      <c r="B544" s="17" t="s">
        <v>1265</v>
      </c>
      <c r="C544" s="18">
        <v>1743364</v>
      </c>
      <c r="D544" s="17" t="s">
        <v>1243</v>
      </c>
      <c r="E544" s="67" t="s">
        <v>950</v>
      </c>
      <c r="F544" s="5">
        <v>1</v>
      </c>
      <c r="G544" s="5" t="s">
        <v>1240</v>
      </c>
      <c r="H544" s="35">
        <v>1</v>
      </c>
      <c r="I544" s="5" t="s">
        <v>198</v>
      </c>
      <c r="J544" s="5" t="s">
        <v>1241</v>
      </c>
      <c r="K544" s="35" t="s">
        <v>1925</v>
      </c>
      <c r="L544" s="24">
        <v>268</v>
      </c>
      <c r="M544" s="5">
        <v>5</v>
      </c>
      <c r="N544" s="15">
        <v>10500</v>
      </c>
      <c r="O544" s="16" t="s">
        <v>1241</v>
      </c>
      <c r="P544" s="29"/>
      <c r="Q544" s="16" t="s">
        <v>1403</v>
      </c>
      <c r="S544" s="5" t="s">
        <v>1407</v>
      </c>
      <c r="T544" s="5" t="s">
        <v>1241</v>
      </c>
      <c r="U544" s="5" t="s">
        <v>1402</v>
      </c>
      <c r="V544" s="5" t="s">
        <v>1318</v>
      </c>
      <c r="W544" s="5">
        <v>2011</v>
      </c>
      <c r="Y544" s="5" t="s">
        <v>1327</v>
      </c>
      <c r="Z544" s="32" t="s">
        <v>1327</v>
      </c>
      <c r="AA544" s="5" t="s">
        <v>2077</v>
      </c>
      <c r="AC544" s="226">
        <v>3490</v>
      </c>
      <c r="AD544" s="226">
        <v>10964</v>
      </c>
      <c r="AE544" s="226">
        <v>303542</v>
      </c>
      <c r="AF544" s="226">
        <v>995486</v>
      </c>
      <c r="AG544" s="226">
        <v>2311</v>
      </c>
      <c r="AH544" s="265">
        <v>4438</v>
      </c>
      <c r="AI544" s="226">
        <v>7753</v>
      </c>
      <c r="AJ544" s="226">
        <v>111866</v>
      </c>
      <c r="AK544" s="265">
        <v>250512</v>
      </c>
      <c r="AL544" s="226">
        <v>678849</v>
      </c>
      <c r="AN544" s="225">
        <v>0.3183144837650492</v>
      </c>
      <c r="AO544" s="225">
        <v>0.011497585177668988</v>
      </c>
      <c r="AP544" s="225">
        <v>0.011013715913634144</v>
      </c>
      <c r="AQ544" s="225">
        <v>0.29807816329162906</v>
      </c>
      <c r="AR544" s="223">
        <v>0.5724235779698181</v>
      </c>
      <c r="AS544" s="225">
        <v>0.020658645164750685</v>
      </c>
      <c r="AT544" s="223">
        <v>0.017715718209107747</v>
      </c>
      <c r="AU544" s="225">
        <v>0.011420801975107867</v>
      </c>
    </row>
    <row r="545" spans="1:47" ht="12.75" customHeight="1">
      <c r="A545" s="161"/>
      <c r="B545" s="17" t="s">
        <v>1265</v>
      </c>
      <c r="C545" s="18">
        <v>1743364</v>
      </c>
      <c r="D545" s="17" t="s">
        <v>1244</v>
      </c>
      <c r="E545" s="67" t="s">
        <v>950</v>
      </c>
      <c r="F545" s="5">
        <v>1</v>
      </c>
      <c r="G545" s="5" t="s">
        <v>1240</v>
      </c>
      <c r="H545" s="35">
        <v>1</v>
      </c>
      <c r="I545" s="5" t="s">
        <v>198</v>
      </c>
      <c r="J545" s="5" t="s">
        <v>1241</v>
      </c>
      <c r="K545" s="35" t="s">
        <v>1925</v>
      </c>
      <c r="L545" s="24">
        <v>250</v>
      </c>
      <c r="M545" s="5">
        <v>6</v>
      </c>
      <c r="N545" s="15">
        <v>14000</v>
      </c>
      <c r="O545" s="16" t="s">
        <v>1241</v>
      </c>
      <c r="P545" s="29"/>
      <c r="Q545" s="16" t="s">
        <v>1201</v>
      </c>
      <c r="S545" s="5" t="s">
        <v>1407</v>
      </c>
      <c r="T545" s="5" t="s">
        <v>1241</v>
      </c>
      <c r="U545" s="5" t="s">
        <v>1402</v>
      </c>
      <c r="V545" s="5" t="s">
        <v>1318</v>
      </c>
      <c r="W545" s="5">
        <v>2012</v>
      </c>
      <c r="Y545" s="5" t="s">
        <v>1327</v>
      </c>
      <c r="Z545" s="32" t="s">
        <v>1327</v>
      </c>
      <c r="AA545" s="5" t="s">
        <v>2077</v>
      </c>
      <c r="AC545" s="226">
        <v>4344</v>
      </c>
      <c r="AD545" s="226">
        <v>15792</v>
      </c>
      <c r="AE545" s="226">
        <v>303542</v>
      </c>
      <c r="AF545" s="226">
        <v>995486</v>
      </c>
      <c r="AG545" s="226">
        <v>2259</v>
      </c>
      <c r="AH545" s="265">
        <v>4139</v>
      </c>
      <c r="AI545" s="226">
        <v>6005</v>
      </c>
      <c r="AJ545" s="226">
        <v>111866</v>
      </c>
      <c r="AK545" s="265">
        <v>250512</v>
      </c>
      <c r="AL545" s="226">
        <v>678849</v>
      </c>
      <c r="AN545" s="225">
        <v>0.2750759878419453</v>
      </c>
      <c r="AO545" s="225">
        <v>0.01431103438733355</v>
      </c>
      <c r="AP545" s="225">
        <v>0.015863608327992558</v>
      </c>
      <c r="AQ545" s="225">
        <v>0.3761865112406328</v>
      </c>
      <c r="AR545" s="223">
        <v>0.6892589508742715</v>
      </c>
      <c r="AS545" s="225">
        <v>0.020193803300377237</v>
      </c>
      <c r="AT545" s="223">
        <v>0.016522162610972727</v>
      </c>
      <c r="AU545" s="225">
        <v>0.008845855263836288</v>
      </c>
    </row>
    <row r="546" spans="1:47" ht="12.75" customHeight="1">
      <c r="A546" s="161"/>
      <c r="B546" s="17" t="s">
        <v>1265</v>
      </c>
      <c r="C546" s="18">
        <v>1743364</v>
      </c>
      <c r="D546" s="17" t="s">
        <v>1246</v>
      </c>
      <c r="E546" s="67" t="s">
        <v>950</v>
      </c>
      <c r="F546" s="5">
        <v>1</v>
      </c>
      <c r="G546" s="5" t="s">
        <v>1240</v>
      </c>
      <c r="H546" s="35">
        <v>1</v>
      </c>
      <c r="I546" s="5" t="s">
        <v>198</v>
      </c>
      <c r="J546" s="5" t="s">
        <v>1241</v>
      </c>
      <c r="K546" s="5" t="s">
        <v>210</v>
      </c>
      <c r="L546" s="24" t="s">
        <v>2077</v>
      </c>
      <c r="M546" s="5">
        <v>45</v>
      </c>
      <c r="N546" s="15">
        <v>11928</v>
      </c>
      <c r="O546" s="16" t="s">
        <v>1241</v>
      </c>
      <c r="P546" s="29"/>
      <c r="Q546" s="22" t="s">
        <v>1404</v>
      </c>
      <c r="S546" s="5" t="s">
        <v>1407</v>
      </c>
      <c r="T546" s="5" t="s">
        <v>1241</v>
      </c>
      <c r="U546" s="5" t="s">
        <v>1402</v>
      </c>
      <c r="V546" s="5" t="s">
        <v>1318</v>
      </c>
      <c r="W546" s="5">
        <v>2015</v>
      </c>
      <c r="Y546" s="16" t="s">
        <v>1405</v>
      </c>
      <c r="Z546" s="32" t="s">
        <v>1327</v>
      </c>
      <c r="AC546" s="226">
        <v>4531</v>
      </c>
      <c r="AD546" s="226">
        <v>15382</v>
      </c>
      <c r="AE546" s="226">
        <v>303542</v>
      </c>
      <c r="AF546" s="226">
        <v>995486</v>
      </c>
      <c r="AG546" s="226">
        <v>3484</v>
      </c>
      <c r="AH546" s="265">
        <v>7505</v>
      </c>
      <c r="AI546" s="226">
        <v>17204</v>
      </c>
      <c r="AJ546" s="226">
        <v>111866</v>
      </c>
      <c r="AK546" s="265">
        <v>250512</v>
      </c>
      <c r="AL546" s="226">
        <v>678849</v>
      </c>
      <c r="AN546" s="225">
        <v>0.2945650760629307</v>
      </c>
      <c r="AO546" s="225">
        <v>0.014927094108887732</v>
      </c>
      <c r="AP546" s="225">
        <v>0.015451749195870158</v>
      </c>
      <c r="AQ546" s="225">
        <v>0.20251104394326902</v>
      </c>
      <c r="AR546" s="223">
        <v>0.4362357591257847</v>
      </c>
      <c r="AS546" s="225">
        <v>0.031144404913020937</v>
      </c>
      <c r="AT546" s="223">
        <v>0.02995864469566328</v>
      </c>
      <c r="AU546" s="225">
        <v>0.025342896579357118</v>
      </c>
    </row>
    <row r="547" spans="1:47" ht="12.75">
      <c r="A547" s="161"/>
      <c r="B547" s="17" t="s">
        <v>1265</v>
      </c>
      <c r="C547" s="18">
        <v>1743364</v>
      </c>
      <c r="D547" s="17" t="s">
        <v>1245</v>
      </c>
      <c r="E547" s="67" t="s">
        <v>950</v>
      </c>
      <c r="F547" s="5">
        <v>1</v>
      </c>
      <c r="G547" s="5" t="s">
        <v>1240</v>
      </c>
      <c r="H547" s="35">
        <v>2</v>
      </c>
      <c r="I547" s="5" t="s">
        <v>1204</v>
      </c>
      <c r="J547" s="5" t="s">
        <v>1241</v>
      </c>
      <c r="K547" s="35" t="s">
        <v>1925</v>
      </c>
      <c r="L547" s="24">
        <v>530</v>
      </c>
      <c r="M547" s="5">
        <v>8.6</v>
      </c>
      <c r="N547" s="15">
        <v>7700</v>
      </c>
      <c r="O547" s="16" t="s">
        <v>1241</v>
      </c>
      <c r="P547" s="16" t="s">
        <v>876</v>
      </c>
      <c r="Q547" s="16" t="s">
        <v>1201</v>
      </c>
      <c r="R547" s="16"/>
      <c r="S547" s="5" t="s">
        <v>1407</v>
      </c>
      <c r="T547" s="5" t="s">
        <v>1241</v>
      </c>
      <c r="U547" s="5" t="s">
        <v>1402</v>
      </c>
      <c r="V547" s="5" t="s">
        <v>1313</v>
      </c>
      <c r="W547" s="5">
        <v>2013</v>
      </c>
      <c r="Y547" s="16" t="s">
        <v>1406</v>
      </c>
      <c r="Z547" s="32" t="s">
        <v>1327</v>
      </c>
      <c r="AA547" s="5">
        <v>5.79</v>
      </c>
      <c r="AC547" s="226">
        <v>1029</v>
      </c>
      <c r="AD547" s="226">
        <v>2436</v>
      </c>
      <c r="AE547" s="226">
        <v>303542</v>
      </c>
      <c r="AF547" s="226">
        <v>995486</v>
      </c>
      <c r="AG547" s="226">
        <v>1320</v>
      </c>
      <c r="AH547" s="265">
        <v>3166</v>
      </c>
      <c r="AI547" s="226">
        <v>14763</v>
      </c>
      <c r="AJ547" s="226">
        <v>111866</v>
      </c>
      <c r="AK547" s="265">
        <v>250512</v>
      </c>
      <c r="AL547" s="226">
        <v>678849</v>
      </c>
      <c r="AN547" s="225">
        <v>0.4224137931034483</v>
      </c>
      <c r="AO547" s="225">
        <v>0.003389975687054839</v>
      </c>
      <c r="AP547" s="225">
        <v>0.002447045965488214</v>
      </c>
      <c r="AQ547" s="225">
        <v>0.08941272099166836</v>
      </c>
      <c r="AR547" s="223">
        <v>0.2144550565603197</v>
      </c>
      <c r="AS547" s="225">
        <v>0.011799831941787495</v>
      </c>
      <c r="AT547" s="223">
        <v>0.012638117136105256</v>
      </c>
      <c r="AU547" s="225">
        <v>0.02174710428976105</v>
      </c>
    </row>
    <row r="548" spans="1:47" ht="12.75">
      <c r="A548" s="161"/>
      <c r="B548" s="17" t="s">
        <v>1265</v>
      </c>
      <c r="C548" s="18">
        <v>1743364</v>
      </c>
      <c r="D548" s="17" t="s">
        <v>1247</v>
      </c>
      <c r="E548" s="67" t="s">
        <v>1441</v>
      </c>
      <c r="F548" s="5">
        <v>1</v>
      </c>
      <c r="G548" s="5" t="s">
        <v>1240</v>
      </c>
      <c r="H548" s="35">
        <v>2</v>
      </c>
      <c r="I548" s="5" t="s">
        <v>1204</v>
      </c>
      <c r="J548" s="5" t="s">
        <v>1241</v>
      </c>
      <c r="K548" s="5" t="s">
        <v>1250</v>
      </c>
      <c r="L548" s="24">
        <v>137</v>
      </c>
      <c r="M548" s="5">
        <v>1.75</v>
      </c>
      <c r="N548" s="15">
        <v>4000</v>
      </c>
      <c r="O548" s="16" t="s">
        <v>1241</v>
      </c>
      <c r="P548" s="29"/>
      <c r="Q548" s="16" t="s">
        <v>1201</v>
      </c>
      <c r="S548" s="5" t="s">
        <v>1407</v>
      </c>
      <c r="T548" s="5" t="s">
        <v>1241</v>
      </c>
      <c r="U548" s="5" t="s">
        <v>1197</v>
      </c>
      <c r="V548" s="5" t="s">
        <v>1318</v>
      </c>
      <c r="W548" s="5">
        <v>2013</v>
      </c>
      <c r="Y548" s="5" t="s">
        <v>1420</v>
      </c>
      <c r="Z548" s="32" t="s">
        <v>1327</v>
      </c>
      <c r="AA548" s="5">
        <v>1.6</v>
      </c>
      <c r="AC548" s="226">
        <v>7273</v>
      </c>
      <c r="AD548" s="226">
        <v>23892</v>
      </c>
      <c r="AE548" s="226">
        <v>303542</v>
      </c>
      <c r="AF548" s="226">
        <v>995486</v>
      </c>
      <c r="AG548" s="226">
        <v>3108</v>
      </c>
      <c r="AH548" s="265">
        <v>5699</v>
      </c>
      <c r="AI548" s="226">
        <v>9645</v>
      </c>
      <c r="AJ548" s="226">
        <v>111866</v>
      </c>
      <c r="AK548" s="265">
        <v>250512</v>
      </c>
      <c r="AL548" s="226">
        <v>678849</v>
      </c>
      <c r="AN548" s="225">
        <v>0.30441151849991627</v>
      </c>
      <c r="AO548" s="225">
        <v>0.023960440400339986</v>
      </c>
      <c r="AP548" s="225">
        <v>0.024000337523581446</v>
      </c>
      <c r="AQ548" s="225">
        <v>0.32223950233281495</v>
      </c>
      <c r="AR548" s="223">
        <v>0.5908761016070503</v>
      </c>
      <c r="AS548" s="225">
        <v>0.027783240662936012</v>
      </c>
      <c r="AT548" s="223">
        <v>0.022749409209938048</v>
      </c>
      <c r="AU548" s="225">
        <v>0.014207872442914403</v>
      </c>
    </row>
    <row r="549" spans="1:47" ht="12.75">
      <c r="A549" s="161"/>
      <c r="B549" s="17" t="s">
        <v>1265</v>
      </c>
      <c r="C549" s="18">
        <v>1743364</v>
      </c>
      <c r="D549" s="17" t="s">
        <v>1416</v>
      </c>
      <c r="E549" s="67" t="s">
        <v>1441</v>
      </c>
      <c r="F549" s="5">
        <v>1</v>
      </c>
      <c r="G549" s="5" t="s">
        <v>1240</v>
      </c>
      <c r="H549" s="35">
        <v>2</v>
      </c>
      <c r="I549" s="5" t="s">
        <v>1204</v>
      </c>
      <c r="J549" s="5" t="s">
        <v>1241</v>
      </c>
      <c r="K549" s="5" t="s">
        <v>1236</v>
      </c>
      <c r="L549" s="24">
        <v>150</v>
      </c>
      <c r="M549" s="5">
        <v>10</v>
      </c>
      <c r="N549" s="15">
        <v>16000</v>
      </c>
      <c r="O549" s="16" t="s">
        <v>1241</v>
      </c>
      <c r="P549" s="29"/>
      <c r="Q549" s="16" t="s">
        <v>1201</v>
      </c>
      <c r="S549" s="5" t="s">
        <v>1407</v>
      </c>
      <c r="T549" s="5" t="s">
        <v>1241</v>
      </c>
      <c r="U549" s="5" t="s">
        <v>1197</v>
      </c>
      <c r="V549" s="5" t="s">
        <v>1313</v>
      </c>
      <c r="Z549" s="32" t="s">
        <v>1327</v>
      </c>
      <c r="AC549" s="226">
        <v>13807</v>
      </c>
      <c r="AD549" s="226">
        <v>38160</v>
      </c>
      <c r="AE549" s="226">
        <v>303542</v>
      </c>
      <c r="AF549" s="226">
        <v>995486</v>
      </c>
      <c r="AG549" s="226">
        <v>9522</v>
      </c>
      <c r="AH549" s="265">
        <v>17006</v>
      </c>
      <c r="AI549" s="226">
        <v>26972</v>
      </c>
      <c r="AJ549" s="226">
        <v>111866</v>
      </c>
      <c r="AK549" s="265">
        <v>250512</v>
      </c>
      <c r="AL549" s="226">
        <v>678849</v>
      </c>
      <c r="AN549" s="225">
        <v>0.3618186582809224</v>
      </c>
      <c r="AO549" s="225">
        <v>0.045486291847586166</v>
      </c>
      <c r="AP549" s="225">
        <v>0.038333035321440986</v>
      </c>
      <c r="AQ549" s="225">
        <v>0.35303277472934896</v>
      </c>
      <c r="AR549" s="223">
        <v>0.6305057096247961</v>
      </c>
      <c r="AS549" s="225">
        <v>0.08511969678007617</v>
      </c>
      <c r="AT549" s="223">
        <v>0.06788497157820783</v>
      </c>
      <c r="AU549" s="225">
        <v>0.0397319580643118</v>
      </c>
    </row>
    <row r="550" spans="1:47" ht="12.75" customHeight="1">
      <c r="A550" s="161"/>
      <c r="B550" s="17" t="s">
        <v>1265</v>
      </c>
      <c r="C550" s="18"/>
      <c r="D550" s="17" t="s">
        <v>1248</v>
      </c>
      <c r="F550" s="5">
        <v>1</v>
      </c>
      <c r="G550" s="5" t="s">
        <v>1240</v>
      </c>
      <c r="H550" s="35">
        <v>4</v>
      </c>
      <c r="I550" s="5" t="s">
        <v>1213</v>
      </c>
      <c r="J550" s="5" t="s">
        <v>1241</v>
      </c>
      <c r="K550" s="5" t="s">
        <v>1250</v>
      </c>
      <c r="L550" s="24">
        <v>180</v>
      </c>
      <c r="M550" s="5">
        <v>5</v>
      </c>
      <c r="N550" s="15">
        <v>8000</v>
      </c>
      <c r="O550" s="16" t="s">
        <v>1241</v>
      </c>
      <c r="P550" s="29"/>
      <c r="Q550" s="16" t="s">
        <v>1201</v>
      </c>
      <c r="S550" s="5" t="s">
        <v>1407</v>
      </c>
      <c r="T550" s="5" t="s">
        <v>1241</v>
      </c>
      <c r="U550" s="5" t="s">
        <v>1197</v>
      </c>
      <c r="V550" s="5" t="s">
        <v>1313</v>
      </c>
      <c r="W550" s="5" t="s">
        <v>2077</v>
      </c>
      <c r="X550" s="30" t="s">
        <v>2077</v>
      </c>
      <c r="Y550" s="5" t="s">
        <v>1421</v>
      </c>
      <c r="Z550" s="32" t="s">
        <v>1327</v>
      </c>
      <c r="AA550" s="5" t="s">
        <v>2077</v>
      </c>
      <c r="AN550" s="225"/>
      <c r="AO550" s="225"/>
      <c r="AP550" s="225"/>
      <c r="AQ550" s="225"/>
      <c r="AS550" s="225"/>
      <c r="AU550" s="225"/>
    </row>
    <row r="551" spans="1:47" ht="12.75" customHeight="1">
      <c r="A551" s="161"/>
      <c r="B551" s="17" t="s">
        <v>1265</v>
      </c>
      <c r="C551" s="18"/>
      <c r="D551" s="17" t="s">
        <v>1249</v>
      </c>
      <c r="F551" s="5">
        <v>1</v>
      </c>
      <c r="G551" s="5" t="s">
        <v>1240</v>
      </c>
      <c r="H551" s="35">
        <v>4</v>
      </c>
      <c r="I551" s="5" t="s">
        <v>1213</v>
      </c>
      <c r="J551" s="5" t="s">
        <v>1241</v>
      </c>
      <c r="K551" s="5" t="s">
        <v>1250</v>
      </c>
      <c r="L551" s="24">
        <v>400</v>
      </c>
      <c r="M551" s="5">
        <v>18.3</v>
      </c>
      <c r="N551" s="15">
        <v>12000</v>
      </c>
      <c r="O551" s="16" t="s">
        <v>1241</v>
      </c>
      <c r="P551" s="29"/>
      <c r="Q551" s="16" t="s">
        <v>1419</v>
      </c>
      <c r="S551" s="5" t="s">
        <v>1407</v>
      </c>
      <c r="T551" s="5" t="s">
        <v>1241</v>
      </c>
      <c r="U551" s="5" t="s">
        <v>1197</v>
      </c>
      <c r="V551" s="5" t="s">
        <v>1313</v>
      </c>
      <c r="W551" s="5" t="s">
        <v>2077</v>
      </c>
      <c r="X551" s="30" t="s">
        <v>2077</v>
      </c>
      <c r="Y551" s="16" t="s">
        <v>1422</v>
      </c>
      <c r="Z551" s="32" t="s">
        <v>1327</v>
      </c>
      <c r="AA551" s="5">
        <v>3.8</v>
      </c>
      <c r="AN551" s="225"/>
      <c r="AO551" s="225"/>
      <c r="AP551" s="225"/>
      <c r="AQ551" s="225"/>
      <c r="AS551" s="225"/>
      <c r="AU551" s="225"/>
    </row>
    <row r="552" spans="1:47" ht="12.75" customHeight="1">
      <c r="A552" s="161"/>
      <c r="B552" s="17" t="s">
        <v>1265</v>
      </c>
      <c r="C552" s="18"/>
      <c r="D552" s="17" t="s">
        <v>1412</v>
      </c>
      <c r="F552" s="5">
        <v>1</v>
      </c>
      <c r="G552" s="5" t="s">
        <v>1240</v>
      </c>
      <c r="H552" s="35">
        <v>4</v>
      </c>
      <c r="I552" s="5" t="s">
        <v>1213</v>
      </c>
      <c r="J552" s="5" t="s">
        <v>1241</v>
      </c>
      <c r="K552" s="5" t="s">
        <v>778</v>
      </c>
      <c r="L552" s="24">
        <v>52.4</v>
      </c>
      <c r="M552" s="5">
        <v>4</v>
      </c>
      <c r="N552" s="15">
        <v>4000</v>
      </c>
      <c r="O552" s="16" t="s">
        <v>1241</v>
      </c>
      <c r="P552" s="29"/>
      <c r="Q552" s="16" t="s">
        <v>1423</v>
      </c>
      <c r="S552" s="5" t="s">
        <v>1407</v>
      </c>
      <c r="T552" s="5" t="s">
        <v>1241</v>
      </c>
      <c r="U552" s="5" t="s">
        <v>1197</v>
      </c>
      <c r="V552" s="30" t="s">
        <v>998</v>
      </c>
      <c r="W552" s="30" t="s">
        <v>2077</v>
      </c>
      <c r="X552" s="30" t="s">
        <v>2077</v>
      </c>
      <c r="Y552" s="30" t="s">
        <v>2077</v>
      </c>
      <c r="Z552" s="32" t="s">
        <v>1327</v>
      </c>
      <c r="AA552" s="30" t="s">
        <v>2077</v>
      </c>
      <c r="AB552" s="30"/>
      <c r="AN552" s="225"/>
      <c r="AO552" s="225"/>
      <c r="AP552" s="225"/>
      <c r="AQ552" s="225"/>
      <c r="AS552" s="225"/>
      <c r="AU552" s="225"/>
    </row>
    <row r="553" spans="1:47" ht="12.75" customHeight="1">
      <c r="A553" s="161"/>
      <c r="B553" s="17" t="s">
        <v>1265</v>
      </c>
      <c r="C553" s="18"/>
      <c r="D553" s="17" t="s">
        <v>1414</v>
      </c>
      <c r="F553" s="5">
        <v>1</v>
      </c>
      <c r="G553" s="5" t="s">
        <v>1240</v>
      </c>
      <c r="H553" s="35">
        <v>4</v>
      </c>
      <c r="I553" s="5" t="s">
        <v>1213</v>
      </c>
      <c r="J553" s="5" t="s">
        <v>1241</v>
      </c>
      <c r="K553" s="5" t="s">
        <v>1236</v>
      </c>
      <c r="L553" s="24">
        <v>300</v>
      </c>
      <c r="M553" s="5">
        <v>15</v>
      </c>
      <c r="N553" s="15">
        <v>12000</v>
      </c>
      <c r="O553" s="16" t="s">
        <v>1241</v>
      </c>
      <c r="P553" s="29"/>
      <c r="Q553" s="16" t="s">
        <v>1201</v>
      </c>
      <c r="S553" s="5" t="s">
        <v>1407</v>
      </c>
      <c r="T553" s="5" t="s">
        <v>1241</v>
      </c>
      <c r="U553" s="5" t="s">
        <v>1197</v>
      </c>
      <c r="V553" s="5" t="s">
        <v>1313</v>
      </c>
      <c r="Z553" s="32" t="s">
        <v>1327</v>
      </c>
      <c r="AN553" s="225"/>
      <c r="AO553" s="225"/>
      <c r="AP553" s="225"/>
      <c r="AQ553" s="225"/>
      <c r="AS553" s="225"/>
      <c r="AU553" s="225"/>
    </row>
    <row r="554" spans="1:47" ht="12.75" customHeight="1">
      <c r="A554" s="161"/>
      <c r="B554" s="17" t="s">
        <v>1265</v>
      </c>
      <c r="C554" s="18"/>
      <c r="D554" s="17" t="s">
        <v>1411</v>
      </c>
      <c r="F554" s="5">
        <v>1</v>
      </c>
      <c r="G554" s="5" t="s">
        <v>1240</v>
      </c>
      <c r="H554" s="51">
        <v>5</v>
      </c>
      <c r="I554" s="5" t="s">
        <v>1205</v>
      </c>
      <c r="J554" s="5" t="s">
        <v>1241</v>
      </c>
      <c r="K554" s="5" t="s">
        <v>210</v>
      </c>
      <c r="L554" s="24">
        <v>330</v>
      </c>
      <c r="M554" s="5">
        <v>22</v>
      </c>
      <c r="N554" s="15" t="s">
        <v>2077</v>
      </c>
      <c r="O554" s="32" t="s">
        <v>1241</v>
      </c>
      <c r="P554" s="29"/>
      <c r="Q554" s="22"/>
      <c r="S554" s="5" t="s">
        <v>1407</v>
      </c>
      <c r="T554" s="5" t="s">
        <v>1241</v>
      </c>
      <c r="U554" s="5" t="s">
        <v>1197</v>
      </c>
      <c r="V554" s="30" t="s">
        <v>998</v>
      </c>
      <c r="W554" s="30" t="s">
        <v>2077</v>
      </c>
      <c r="X554" s="30" t="s">
        <v>2077</v>
      </c>
      <c r="Y554" s="30" t="s">
        <v>2077</v>
      </c>
      <c r="Z554" s="32" t="s">
        <v>1327</v>
      </c>
      <c r="AA554" s="30" t="s">
        <v>2077</v>
      </c>
      <c r="AB554" s="30"/>
      <c r="AN554" s="225"/>
      <c r="AO554" s="225"/>
      <c r="AP554" s="225"/>
      <c r="AQ554" s="225"/>
      <c r="AS554" s="225"/>
      <c r="AU554" s="225"/>
    </row>
    <row r="555" spans="1:47" ht="12.75" customHeight="1">
      <c r="A555" s="161"/>
      <c r="B555" s="17" t="s">
        <v>1265</v>
      </c>
      <c r="C555" s="18"/>
      <c r="D555" s="17" t="s">
        <v>1415</v>
      </c>
      <c r="F555" s="5">
        <v>1</v>
      </c>
      <c r="G555" s="5" t="s">
        <v>1240</v>
      </c>
      <c r="H555" s="51">
        <v>5</v>
      </c>
      <c r="I555" s="5" t="s">
        <v>1205</v>
      </c>
      <c r="J555" s="5" t="s">
        <v>1241</v>
      </c>
      <c r="K555" s="5" t="s">
        <v>210</v>
      </c>
      <c r="L555" s="24">
        <v>396</v>
      </c>
      <c r="M555" s="5">
        <v>20</v>
      </c>
      <c r="N555" s="15">
        <v>9000</v>
      </c>
      <c r="O555" s="32" t="s">
        <v>1241</v>
      </c>
      <c r="P555" s="29"/>
      <c r="Q555" s="22"/>
      <c r="S555" s="5" t="s">
        <v>1407</v>
      </c>
      <c r="T555" s="5" t="s">
        <v>1241</v>
      </c>
      <c r="U555" s="5" t="s">
        <v>1197</v>
      </c>
      <c r="V555" s="30" t="s">
        <v>998</v>
      </c>
      <c r="W555" s="30" t="s">
        <v>2077</v>
      </c>
      <c r="X555" s="30" t="s">
        <v>2077</v>
      </c>
      <c r="Y555" s="30" t="s">
        <v>2077</v>
      </c>
      <c r="Z555" s="32" t="s">
        <v>1327</v>
      </c>
      <c r="AA555" s="30" t="s">
        <v>2077</v>
      </c>
      <c r="AB555" s="30"/>
      <c r="AN555" s="225"/>
      <c r="AO555" s="225"/>
      <c r="AP555" s="225"/>
      <c r="AQ555" s="225"/>
      <c r="AS555" s="225"/>
      <c r="AU555" s="225"/>
    </row>
    <row r="556" spans="1:47" ht="12.75" customHeight="1">
      <c r="A556" s="161"/>
      <c r="B556" s="17" t="s">
        <v>1265</v>
      </c>
      <c r="C556" s="18"/>
      <c r="D556" s="17" t="s">
        <v>1005</v>
      </c>
      <c r="F556" s="5">
        <v>1</v>
      </c>
      <c r="G556" s="5" t="s">
        <v>1240</v>
      </c>
      <c r="H556" s="51">
        <v>5</v>
      </c>
      <c r="I556" s="5" t="s">
        <v>1205</v>
      </c>
      <c r="J556" s="5" t="s">
        <v>1520</v>
      </c>
      <c r="K556" s="5" t="s">
        <v>1250</v>
      </c>
      <c r="L556" s="24">
        <v>76</v>
      </c>
      <c r="M556" s="5">
        <v>1.8</v>
      </c>
      <c r="O556" s="16" t="s">
        <v>1265</v>
      </c>
      <c r="P556" s="29"/>
      <c r="Q556" s="22"/>
      <c r="S556" s="5" t="s">
        <v>1583</v>
      </c>
      <c r="T556" s="55" t="s">
        <v>1520</v>
      </c>
      <c r="U556" s="5" t="s">
        <v>2077</v>
      </c>
      <c r="V556" s="30" t="s">
        <v>1313</v>
      </c>
      <c r="W556" s="71" t="s">
        <v>2077</v>
      </c>
      <c r="X556" s="30" t="s">
        <v>2077</v>
      </c>
      <c r="Y556" s="16" t="s">
        <v>1584</v>
      </c>
      <c r="Z556" s="16" t="s">
        <v>1584</v>
      </c>
      <c r="AA556" s="30" t="s">
        <v>2077</v>
      </c>
      <c r="AB556" s="30"/>
      <c r="AN556" s="225"/>
      <c r="AO556" s="225"/>
      <c r="AP556" s="225"/>
      <c r="AQ556" s="225"/>
      <c r="AS556" s="225"/>
      <c r="AU556" s="225"/>
    </row>
    <row r="557" spans="1:47" ht="12.75" customHeight="1">
      <c r="A557" s="161"/>
      <c r="B557" s="17" t="s">
        <v>1265</v>
      </c>
      <c r="C557" s="18"/>
      <c r="D557" s="17" t="s">
        <v>1417</v>
      </c>
      <c r="F557" s="5">
        <v>1</v>
      </c>
      <c r="G557" s="5" t="s">
        <v>1240</v>
      </c>
      <c r="H557" s="51">
        <v>5</v>
      </c>
      <c r="I557" s="5" t="s">
        <v>1205</v>
      </c>
      <c r="J557" s="5" t="s">
        <v>1241</v>
      </c>
      <c r="K557" s="5" t="s">
        <v>1236</v>
      </c>
      <c r="L557" s="24">
        <v>360</v>
      </c>
      <c r="M557" s="5">
        <v>20</v>
      </c>
      <c r="N557" s="15">
        <v>6000</v>
      </c>
      <c r="O557" s="32" t="s">
        <v>1241</v>
      </c>
      <c r="P557" s="29"/>
      <c r="Q557" s="16" t="s">
        <v>1201</v>
      </c>
      <c r="S557" s="5" t="s">
        <v>1407</v>
      </c>
      <c r="T557" s="5" t="s">
        <v>1241</v>
      </c>
      <c r="U557" s="30" t="s">
        <v>1197</v>
      </c>
      <c r="V557" s="30" t="s">
        <v>998</v>
      </c>
      <c r="W557" s="30" t="s">
        <v>2077</v>
      </c>
      <c r="X557" s="30" t="s">
        <v>2077</v>
      </c>
      <c r="Y557" s="30" t="s">
        <v>2077</v>
      </c>
      <c r="Z557" s="32" t="s">
        <v>1327</v>
      </c>
      <c r="AA557" s="30" t="s">
        <v>2077</v>
      </c>
      <c r="AB557" s="30"/>
      <c r="AN557" s="225"/>
      <c r="AO557" s="225"/>
      <c r="AP557" s="225"/>
      <c r="AQ557" s="225"/>
      <c r="AS557" s="225"/>
      <c r="AU557" s="225"/>
    </row>
    <row r="558" spans="1:47" ht="12.75" customHeight="1">
      <c r="A558" s="161"/>
      <c r="B558" s="17" t="s">
        <v>1265</v>
      </c>
      <c r="C558" s="18"/>
      <c r="D558" s="17" t="s">
        <v>1418</v>
      </c>
      <c r="F558" s="5">
        <v>1</v>
      </c>
      <c r="G558" s="5" t="s">
        <v>1240</v>
      </c>
      <c r="H558" s="51">
        <v>5</v>
      </c>
      <c r="I558" s="5" t="s">
        <v>1205</v>
      </c>
      <c r="J558" s="5" t="s">
        <v>1241</v>
      </c>
      <c r="K558" s="5" t="s">
        <v>1236</v>
      </c>
      <c r="L558" s="24">
        <v>162</v>
      </c>
      <c r="M558" s="5">
        <v>9</v>
      </c>
      <c r="N558" s="15">
        <v>6000</v>
      </c>
      <c r="O558" s="32" t="s">
        <v>1241</v>
      </c>
      <c r="P558" s="29"/>
      <c r="Q558" s="16" t="s">
        <v>1201</v>
      </c>
      <c r="S558" s="5" t="s">
        <v>1407</v>
      </c>
      <c r="T558" s="5" t="s">
        <v>1241</v>
      </c>
      <c r="U558" s="30" t="s">
        <v>1197</v>
      </c>
      <c r="V558" s="30" t="s">
        <v>998</v>
      </c>
      <c r="W558" s="30" t="s">
        <v>2077</v>
      </c>
      <c r="X558" s="30" t="s">
        <v>2077</v>
      </c>
      <c r="Y558" s="30" t="s">
        <v>2077</v>
      </c>
      <c r="Z558" s="32" t="s">
        <v>1327</v>
      </c>
      <c r="AA558" s="30" t="s">
        <v>2077</v>
      </c>
      <c r="AB558" s="30"/>
      <c r="AN558" s="225"/>
      <c r="AO558" s="225"/>
      <c r="AP558" s="225"/>
      <c r="AQ558" s="225"/>
      <c r="AS558" s="225"/>
      <c r="AU558" s="225"/>
    </row>
    <row r="559" spans="1:47" ht="12.75" customHeight="1">
      <c r="A559" s="161"/>
      <c r="B559" s="17" t="s">
        <v>1265</v>
      </c>
      <c r="C559" s="18"/>
      <c r="D559" s="17" t="s">
        <v>1413</v>
      </c>
      <c r="F559" s="5">
        <v>1</v>
      </c>
      <c r="G559" s="5" t="s">
        <v>1240</v>
      </c>
      <c r="H559" s="51">
        <v>5</v>
      </c>
      <c r="I559" s="5" t="s">
        <v>1205</v>
      </c>
      <c r="J559" s="5" t="s">
        <v>1241</v>
      </c>
      <c r="K559" s="5" t="s">
        <v>1236</v>
      </c>
      <c r="L559" s="24">
        <v>300</v>
      </c>
      <c r="M559" s="5">
        <v>15</v>
      </c>
      <c r="N559" s="15">
        <v>7000</v>
      </c>
      <c r="O559" s="5" t="s">
        <v>1241</v>
      </c>
      <c r="P559" s="29"/>
      <c r="Q559" s="16" t="s">
        <v>1201</v>
      </c>
      <c r="S559" s="5" t="s">
        <v>1407</v>
      </c>
      <c r="T559" s="5" t="s">
        <v>1241</v>
      </c>
      <c r="U559" s="30" t="s">
        <v>1197</v>
      </c>
      <c r="V559" s="30" t="s">
        <v>998</v>
      </c>
      <c r="W559" s="30" t="s">
        <v>2077</v>
      </c>
      <c r="X559" s="30" t="s">
        <v>2077</v>
      </c>
      <c r="Y559" s="30" t="s">
        <v>2077</v>
      </c>
      <c r="Z559" s="32" t="s">
        <v>1327</v>
      </c>
      <c r="AA559" s="30" t="s">
        <v>2077</v>
      </c>
      <c r="AB559" s="30"/>
      <c r="AN559" s="225"/>
      <c r="AO559" s="225"/>
      <c r="AP559" s="225"/>
      <c r="AQ559" s="225"/>
      <c r="AS559" s="225"/>
      <c r="AU559" s="225"/>
    </row>
    <row r="560" spans="3:47" ht="12.75" customHeight="1">
      <c r="C560" s="18"/>
      <c r="D560" s="17"/>
      <c r="AN560" s="225"/>
      <c r="AO560" s="225"/>
      <c r="AP560" s="225"/>
      <c r="AQ560" s="225"/>
      <c r="AS560" s="225"/>
      <c r="AU560" s="225"/>
    </row>
    <row r="561" spans="1:47" ht="12.75" customHeight="1">
      <c r="A561" s="177"/>
      <c r="B561" s="17" t="s">
        <v>722</v>
      </c>
      <c r="C561" s="18">
        <v>1742816</v>
      </c>
      <c r="D561" s="17" t="s">
        <v>1426</v>
      </c>
      <c r="F561" s="5">
        <v>1</v>
      </c>
      <c r="G561" s="5" t="s">
        <v>310</v>
      </c>
      <c r="H561" s="35">
        <v>4</v>
      </c>
      <c r="I561" s="5" t="s">
        <v>1213</v>
      </c>
      <c r="J561" s="5" t="s">
        <v>1040</v>
      </c>
      <c r="K561" s="5" t="s">
        <v>778</v>
      </c>
      <c r="L561" s="24">
        <v>1100</v>
      </c>
      <c r="M561" s="5" t="s">
        <v>1427</v>
      </c>
      <c r="N561" s="15" t="s">
        <v>2077</v>
      </c>
      <c r="O561" s="16" t="s">
        <v>1040</v>
      </c>
      <c r="Q561" s="16" t="s">
        <v>1201</v>
      </c>
      <c r="S561" s="5" t="s">
        <v>1045</v>
      </c>
      <c r="T561" s="5" t="s">
        <v>1040</v>
      </c>
      <c r="U561" s="30" t="s">
        <v>1197</v>
      </c>
      <c r="V561" s="30" t="s">
        <v>1313</v>
      </c>
      <c r="W561" s="30" t="s">
        <v>2077</v>
      </c>
      <c r="X561" s="30" t="s">
        <v>2077</v>
      </c>
      <c r="Y561" s="30" t="s">
        <v>2077</v>
      </c>
      <c r="Z561" s="5" t="s">
        <v>2077</v>
      </c>
      <c r="AA561" s="5" t="s">
        <v>2077</v>
      </c>
      <c r="AN561" s="225"/>
      <c r="AO561" s="225"/>
      <c r="AP561" s="225"/>
      <c r="AQ561" s="225"/>
      <c r="AS561" s="225"/>
      <c r="AU561" s="225"/>
    </row>
    <row r="562" spans="1:47" ht="12.75" customHeight="1">
      <c r="A562" s="177"/>
      <c r="B562" s="17" t="s">
        <v>722</v>
      </c>
      <c r="C562" s="18"/>
      <c r="D562" s="17" t="s">
        <v>1424</v>
      </c>
      <c r="F562" s="5">
        <v>1</v>
      </c>
      <c r="G562" s="5" t="s">
        <v>310</v>
      </c>
      <c r="H562" s="35">
        <v>4</v>
      </c>
      <c r="I562" s="5" t="s">
        <v>1213</v>
      </c>
      <c r="J562" s="5" t="s">
        <v>1040</v>
      </c>
      <c r="K562" s="5" t="s">
        <v>778</v>
      </c>
      <c r="L562" s="24">
        <v>1100</v>
      </c>
      <c r="M562" s="5" t="s">
        <v>1427</v>
      </c>
      <c r="N562" s="15" t="s">
        <v>2077</v>
      </c>
      <c r="O562" s="16" t="s">
        <v>1040</v>
      </c>
      <c r="Q562" s="16" t="s">
        <v>1201</v>
      </c>
      <c r="S562" s="5" t="s">
        <v>1045</v>
      </c>
      <c r="T562" s="5" t="s">
        <v>1040</v>
      </c>
      <c r="U562" s="30" t="s">
        <v>1197</v>
      </c>
      <c r="V562" s="30" t="s">
        <v>1313</v>
      </c>
      <c r="W562" s="30" t="s">
        <v>2077</v>
      </c>
      <c r="X562" s="30" t="s">
        <v>2077</v>
      </c>
      <c r="Y562" s="30" t="s">
        <v>2077</v>
      </c>
      <c r="Z562" s="5" t="s">
        <v>2077</v>
      </c>
      <c r="AA562" s="5" t="s">
        <v>2077</v>
      </c>
      <c r="AN562" s="225"/>
      <c r="AO562" s="225"/>
      <c r="AP562" s="225"/>
      <c r="AQ562" s="225"/>
      <c r="AS562" s="225"/>
      <c r="AU562" s="225"/>
    </row>
    <row r="563" spans="1:47" ht="12.75" customHeight="1">
      <c r="A563" s="177"/>
      <c r="B563" s="17" t="s">
        <v>722</v>
      </c>
      <c r="C563" s="18"/>
      <c r="D563" s="17" t="s">
        <v>1425</v>
      </c>
      <c r="F563" s="5">
        <v>1</v>
      </c>
      <c r="G563" s="5" t="s">
        <v>310</v>
      </c>
      <c r="H563" s="35">
        <v>4</v>
      </c>
      <c r="I563" s="5" t="s">
        <v>1213</v>
      </c>
      <c r="J563" s="5" t="s">
        <v>1040</v>
      </c>
      <c r="K563" s="5" t="s">
        <v>210</v>
      </c>
      <c r="L563" s="24">
        <v>500</v>
      </c>
      <c r="M563" s="5">
        <v>38</v>
      </c>
      <c r="N563" s="15" t="s">
        <v>2077</v>
      </c>
      <c r="O563" s="16" t="s">
        <v>1040</v>
      </c>
      <c r="Q563" s="16" t="s">
        <v>1201</v>
      </c>
      <c r="S563" s="5" t="s">
        <v>1045</v>
      </c>
      <c r="T563" s="5" t="s">
        <v>1040</v>
      </c>
      <c r="U563" s="30" t="s">
        <v>1197</v>
      </c>
      <c r="V563" s="30" t="s">
        <v>1313</v>
      </c>
      <c r="W563" s="30" t="s">
        <v>2077</v>
      </c>
      <c r="X563" s="30" t="s">
        <v>2077</v>
      </c>
      <c r="Y563" s="30" t="s">
        <v>2077</v>
      </c>
      <c r="Z563" s="5" t="s">
        <v>2077</v>
      </c>
      <c r="AA563" s="5" t="s">
        <v>2077</v>
      </c>
      <c r="AN563" s="225"/>
      <c r="AO563" s="225"/>
      <c r="AP563" s="225"/>
      <c r="AQ563" s="225"/>
      <c r="AS563" s="225"/>
      <c r="AU563" s="225"/>
    </row>
    <row r="564" spans="3:47" ht="12.75" customHeight="1">
      <c r="C564" s="18"/>
      <c r="D564" s="17"/>
      <c r="AN564" s="225"/>
      <c r="AO564" s="225"/>
      <c r="AP564" s="225"/>
      <c r="AQ564" s="225"/>
      <c r="AS564" s="225"/>
      <c r="AU564" s="225"/>
    </row>
    <row r="565" spans="1:47" ht="12.75" customHeight="1">
      <c r="A565" s="164"/>
      <c r="B565" s="17" t="s">
        <v>723</v>
      </c>
      <c r="C565" s="18">
        <v>1674498</v>
      </c>
      <c r="D565" s="17" t="s">
        <v>1038</v>
      </c>
      <c r="F565" s="5">
        <v>1</v>
      </c>
      <c r="G565" s="5" t="s">
        <v>330</v>
      </c>
      <c r="H565" s="35">
        <v>4</v>
      </c>
      <c r="I565" s="5" t="s">
        <v>1213</v>
      </c>
      <c r="J565" s="5" t="s">
        <v>1039</v>
      </c>
      <c r="K565" s="5" t="s">
        <v>778</v>
      </c>
      <c r="L565" s="85" t="s">
        <v>2077</v>
      </c>
      <c r="M565" s="5">
        <v>10.8</v>
      </c>
      <c r="N565" s="15" t="s">
        <v>2077</v>
      </c>
      <c r="O565" s="16" t="s">
        <v>1039</v>
      </c>
      <c r="Q565" s="16" t="s">
        <v>1201</v>
      </c>
      <c r="S565" s="5" t="s">
        <v>1450</v>
      </c>
      <c r="T565" s="5" t="s">
        <v>1039</v>
      </c>
      <c r="U565" s="30" t="s">
        <v>1197</v>
      </c>
      <c r="V565" s="30" t="s">
        <v>1313</v>
      </c>
      <c r="W565" s="30" t="s">
        <v>2077</v>
      </c>
      <c r="X565" s="30" t="s">
        <v>2077</v>
      </c>
      <c r="Y565" s="30" t="s">
        <v>2077</v>
      </c>
      <c r="Z565" s="5" t="s">
        <v>2077</v>
      </c>
      <c r="AA565" s="5" t="s">
        <v>2077</v>
      </c>
      <c r="AN565" s="225"/>
      <c r="AO565" s="225"/>
      <c r="AP565" s="225"/>
      <c r="AQ565" s="225"/>
      <c r="AS565" s="225"/>
      <c r="AU565" s="225"/>
    </row>
    <row r="566" spans="1:47" ht="12.75" customHeight="1">
      <c r="A566" s="164"/>
      <c r="B566" s="17" t="s">
        <v>723</v>
      </c>
      <c r="C566" s="18"/>
      <c r="D566" s="17" t="s">
        <v>1448</v>
      </c>
      <c r="F566" s="5">
        <v>1</v>
      </c>
      <c r="G566" s="5" t="s">
        <v>330</v>
      </c>
      <c r="H566" s="51">
        <v>5</v>
      </c>
      <c r="I566" s="5" t="s">
        <v>1205</v>
      </c>
      <c r="J566" s="5" t="s">
        <v>1039</v>
      </c>
      <c r="K566" s="35" t="s">
        <v>1925</v>
      </c>
      <c r="L566" s="85" t="s">
        <v>2077</v>
      </c>
      <c r="M566" s="5" t="s">
        <v>2077</v>
      </c>
      <c r="N566" s="15" t="s">
        <v>2077</v>
      </c>
      <c r="O566" s="22" t="s">
        <v>1434</v>
      </c>
      <c r="Q566" s="16" t="s">
        <v>1449</v>
      </c>
      <c r="S566" s="5" t="s">
        <v>1428</v>
      </c>
      <c r="T566" s="5" t="s">
        <v>1429</v>
      </c>
      <c r="U566" s="30" t="s">
        <v>1197</v>
      </c>
      <c r="V566" s="30" t="s">
        <v>998</v>
      </c>
      <c r="W566" s="30" t="s">
        <v>2077</v>
      </c>
      <c r="X566" s="30" t="s">
        <v>2077</v>
      </c>
      <c r="Y566" s="30" t="s">
        <v>2077</v>
      </c>
      <c r="Z566" s="5" t="s">
        <v>2077</v>
      </c>
      <c r="AA566" s="5" t="s">
        <v>2077</v>
      </c>
      <c r="AN566" s="225"/>
      <c r="AO566" s="225"/>
      <c r="AP566" s="225"/>
      <c r="AQ566" s="225"/>
      <c r="AS566" s="225"/>
      <c r="AU566" s="225"/>
    </row>
    <row r="567" spans="1:47" ht="12.75" customHeight="1">
      <c r="A567" s="164"/>
      <c r="B567" s="17" t="s">
        <v>723</v>
      </c>
      <c r="C567" s="18"/>
      <c r="D567" s="17" t="s">
        <v>1430</v>
      </c>
      <c r="F567" s="5">
        <v>1</v>
      </c>
      <c r="G567" s="5" t="s">
        <v>330</v>
      </c>
      <c r="H567" s="51">
        <v>5</v>
      </c>
      <c r="I567" s="5" t="s">
        <v>1205</v>
      </c>
      <c r="J567" s="5" t="s">
        <v>1039</v>
      </c>
      <c r="K567" s="5" t="s">
        <v>210</v>
      </c>
      <c r="L567" s="85" t="s">
        <v>2077</v>
      </c>
      <c r="M567" s="5" t="s">
        <v>2077</v>
      </c>
      <c r="N567" s="15" t="s">
        <v>2077</v>
      </c>
      <c r="O567" s="22" t="s">
        <v>1434</v>
      </c>
      <c r="Q567" s="16" t="s">
        <v>1435</v>
      </c>
      <c r="S567" s="5" t="s">
        <v>1428</v>
      </c>
      <c r="T567" s="5" t="s">
        <v>1429</v>
      </c>
      <c r="U567" s="30" t="s">
        <v>1197</v>
      </c>
      <c r="V567" s="30" t="s">
        <v>998</v>
      </c>
      <c r="W567" s="30" t="s">
        <v>2077</v>
      </c>
      <c r="X567" s="30" t="s">
        <v>2077</v>
      </c>
      <c r="Y567" s="30" t="s">
        <v>2077</v>
      </c>
      <c r="Z567" s="5" t="s">
        <v>2077</v>
      </c>
      <c r="AA567" s="5" t="s">
        <v>2077</v>
      </c>
      <c r="AN567" s="225"/>
      <c r="AO567" s="225"/>
      <c r="AP567" s="225"/>
      <c r="AQ567" s="225"/>
      <c r="AS567" s="225"/>
      <c r="AU567" s="225"/>
    </row>
    <row r="568" spans="1:47" ht="12.75" customHeight="1">
      <c r="A568" s="164"/>
      <c r="B568" s="17" t="s">
        <v>723</v>
      </c>
      <c r="C568" s="18"/>
      <c r="D568" s="17" t="s">
        <v>1432</v>
      </c>
      <c r="F568" s="5">
        <v>1</v>
      </c>
      <c r="G568" s="5" t="s">
        <v>330</v>
      </c>
      <c r="H568" s="51">
        <v>5</v>
      </c>
      <c r="I568" s="5" t="s">
        <v>1205</v>
      </c>
      <c r="J568" s="5" t="s">
        <v>1039</v>
      </c>
      <c r="K568" s="35" t="s">
        <v>1925</v>
      </c>
      <c r="L568" s="85" t="s">
        <v>2077</v>
      </c>
      <c r="M568" s="5" t="s">
        <v>2077</v>
      </c>
      <c r="N568" s="15" t="s">
        <v>2077</v>
      </c>
      <c r="O568" s="22" t="s">
        <v>1434</v>
      </c>
      <c r="Q568" s="16" t="s">
        <v>1435</v>
      </c>
      <c r="S568" s="5" t="s">
        <v>1428</v>
      </c>
      <c r="T568" s="5" t="s">
        <v>1429</v>
      </c>
      <c r="U568" s="30" t="s">
        <v>1197</v>
      </c>
      <c r="V568" s="30" t="s">
        <v>998</v>
      </c>
      <c r="W568" s="30" t="s">
        <v>2077</v>
      </c>
      <c r="X568" s="30" t="s">
        <v>2077</v>
      </c>
      <c r="Y568" s="30" t="s">
        <v>2077</v>
      </c>
      <c r="Z568" s="5" t="s">
        <v>2077</v>
      </c>
      <c r="AA568" s="5" t="s">
        <v>2077</v>
      </c>
      <c r="AN568" s="225"/>
      <c r="AO568" s="225"/>
      <c r="AP568" s="225"/>
      <c r="AQ568" s="225"/>
      <c r="AS568" s="225"/>
      <c r="AU568" s="225"/>
    </row>
    <row r="569" spans="1:47" ht="12.75" customHeight="1">
      <c r="A569" s="164"/>
      <c r="B569" s="17" t="s">
        <v>723</v>
      </c>
      <c r="C569" s="18"/>
      <c r="D569" s="17" t="s">
        <v>1431</v>
      </c>
      <c r="F569" s="5">
        <v>1</v>
      </c>
      <c r="G569" s="5" t="s">
        <v>330</v>
      </c>
      <c r="H569" s="51">
        <v>5</v>
      </c>
      <c r="I569" s="5" t="s">
        <v>1205</v>
      </c>
      <c r="J569" s="5" t="s">
        <v>1039</v>
      </c>
      <c r="K569" s="35" t="s">
        <v>1925</v>
      </c>
      <c r="L569" s="85" t="s">
        <v>2077</v>
      </c>
      <c r="M569" s="5" t="s">
        <v>2077</v>
      </c>
      <c r="N569" s="15" t="s">
        <v>2077</v>
      </c>
      <c r="O569" s="22" t="s">
        <v>1434</v>
      </c>
      <c r="Q569" s="16" t="s">
        <v>1435</v>
      </c>
      <c r="S569" s="5" t="s">
        <v>1428</v>
      </c>
      <c r="T569" s="5" t="s">
        <v>1429</v>
      </c>
      <c r="U569" s="30" t="s">
        <v>1197</v>
      </c>
      <c r="V569" s="30" t="s">
        <v>998</v>
      </c>
      <c r="W569" s="30" t="s">
        <v>2077</v>
      </c>
      <c r="X569" s="30" t="s">
        <v>2077</v>
      </c>
      <c r="Y569" s="30" t="s">
        <v>2077</v>
      </c>
      <c r="Z569" s="5" t="s">
        <v>2077</v>
      </c>
      <c r="AA569" s="5" t="s">
        <v>2077</v>
      </c>
      <c r="AN569" s="225"/>
      <c r="AO569" s="225"/>
      <c r="AP569" s="225"/>
      <c r="AQ569" s="225"/>
      <c r="AS569" s="225"/>
      <c r="AU569" s="225"/>
    </row>
    <row r="570" spans="1:47" ht="12.75" customHeight="1">
      <c r="A570" s="164"/>
      <c r="B570" s="17" t="s">
        <v>723</v>
      </c>
      <c r="C570" s="18"/>
      <c r="D570" s="17" t="s">
        <v>1433</v>
      </c>
      <c r="F570" s="5">
        <v>1</v>
      </c>
      <c r="G570" s="5" t="s">
        <v>330</v>
      </c>
      <c r="H570" s="51">
        <v>5</v>
      </c>
      <c r="I570" s="5" t="s">
        <v>1205</v>
      </c>
      <c r="J570" s="5" t="s">
        <v>1039</v>
      </c>
      <c r="K570" s="5" t="s">
        <v>1250</v>
      </c>
      <c r="L570" s="85" t="s">
        <v>2077</v>
      </c>
      <c r="M570" s="5" t="s">
        <v>2077</v>
      </c>
      <c r="N570" s="15" t="s">
        <v>2077</v>
      </c>
      <c r="O570" s="22" t="s">
        <v>1434</v>
      </c>
      <c r="Q570" s="16" t="s">
        <v>1435</v>
      </c>
      <c r="S570" s="5" t="s">
        <v>1428</v>
      </c>
      <c r="T570" s="5" t="s">
        <v>1429</v>
      </c>
      <c r="U570" s="30" t="s">
        <v>1197</v>
      </c>
      <c r="V570" s="30" t="s">
        <v>998</v>
      </c>
      <c r="W570" s="30" t="s">
        <v>2077</v>
      </c>
      <c r="X570" s="30" t="s">
        <v>2077</v>
      </c>
      <c r="Y570" s="30" t="s">
        <v>2077</v>
      </c>
      <c r="Z570" s="5" t="s">
        <v>2077</v>
      </c>
      <c r="AA570" s="5" t="s">
        <v>2077</v>
      </c>
      <c r="AN570" s="225"/>
      <c r="AO570" s="225"/>
      <c r="AP570" s="225"/>
      <c r="AQ570" s="225"/>
      <c r="AS570" s="225"/>
      <c r="AU570" s="225"/>
    </row>
    <row r="571" spans="3:47" ht="12.75" customHeight="1">
      <c r="C571" s="18"/>
      <c r="D571" s="17"/>
      <c r="AN571" s="225"/>
      <c r="AO571" s="225"/>
      <c r="AP571" s="225"/>
      <c r="AQ571" s="225"/>
      <c r="AS571" s="225"/>
      <c r="AU571" s="225"/>
    </row>
    <row r="572" spans="1:47" ht="12.75" customHeight="1">
      <c r="A572" s="165"/>
      <c r="B572" s="17" t="s">
        <v>724</v>
      </c>
      <c r="C572" s="18">
        <v>1666566</v>
      </c>
      <c r="D572" s="17" t="s">
        <v>1025</v>
      </c>
      <c r="F572" s="5">
        <v>1</v>
      </c>
      <c r="G572" s="5" t="s">
        <v>314</v>
      </c>
      <c r="H572" s="35">
        <v>4</v>
      </c>
      <c r="I572" s="57" t="s">
        <v>1213</v>
      </c>
      <c r="J572" s="57" t="s">
        <v>1043</v>
      </c>
      <c r="K572" s="57" t="s">
        <v>778</v>
      </c>
      <c r="L572" s="138">
        <v>1964</v>
      </c>
      <c r="M572" s="77" t="s">
        <v>937</v>
      </c>
      <c r="N572" s="39" t="s">
        <v>938</v>
      </c>
      <c r="O572" s="16" t="s">
        <v>1043</v>
      </c>
      <c r="P572" s="57" t="s">
        <v>939</v>
      </c>
      <c r="Q572" s="16" t="s">
        <v>1201</v>
      </c>
      <c r="S572" s="57" t="s">
        <v>943</v>
      </c>
      <c r="T572" s="57" t="s">
        <v>944</v>
      </c>
      <c r="U572" s="57" t="s">
        <v>1197</v>
      </c>
      <c r="V572" s="5" t="s">
        <v>998</v>
      </c>
      <c r="W572" s="57" t="s">
        <v>940</v>
      </c>
      <c r="X572" s="5">
        <v>0</v>
      </c>
      <c r="Y572" s="57" t="s">
        <v>941</v>
      </c>
      <c r="AA572" s="57" t="s">
        <v>942</v>
      </c>
      <c r="AB572" s="57"/>
      <c r="AN572" s="225"/>
      <c r="AO572" s="225"/>
      <c r="AP572" s="225"/>
      <c r="AQ572" s="225"/>
      <c r="AS572" s="225"/>
      <c r="AU572" s="225"/>
    </row>
    <row r="573" spans="1:47" ht="12.75" customHeight="1">
      <c r="A573" s="165"/>
      <c r="B573" s="17" t="s">
        <v>724</v>
      </c>
      <c r="C573" s="18"/>
      <c r="D573" s="76" t="s">
        <v>1856</v>
      </c>
      <c r="E573" s="57"/>
      <c r="F573" s="57">
        <v>1</v>
      </c>
      <c r="G573" s="57" t="s">
        <v>314</v>
      </c>
      <c r="H573" s="35">
        <v>4</v>
      </c>
      <c r="I573" s="57" t="s">
        <v>1213</v>
      </c>
      <c r="J573" s="57" t="s">
        <v>1043</v>
      </c>
      <c r="K573" s="57" t="s">
        <v>778</v>
      </c>
      <c r="L573" s="144" t="s">
        <v>2077</v>
      </c>
      <c r="M573" s="77">
        <v>5</v>
      </c>
      <c r="N573" s="239" t="s">
        <v>2077</v>
      </c>
      <c r="O573" s="74" t="s">
        <v>1043</v>
      </c>
      <c r="P573" s="76" t="s">
        <v>1713</v>
      </c>
      <c r="Q573" s="16" t="s">
        <v>1857</v>
      </c>
      <c r="S573" s="57" t="s">
        <v>943</v>
      </c>
      <c r="T573" s="57" t="s">
        <v>944</v>
      </c>
      <c r="U573" s="57" t="s">
        <v>1197</v>
      </c>
      <c r="V573" s="5" t="s">
        <v>998</v>
      </c>
      <c r="W573" s="57"/>
      <c r="Y573" s="57"/>
      <c r="AA573" s="57"/>
      <c r="AB573" s="57"/>
      <c r="AN573" s="225"/>
      <c r="AO573" s="225"/>
      <c r="AP573" s="225"/>
      <c r="AQ573" s="225"/>
      <c r="AS573" s="225"/>
      <c r="AU573" s="225"/>
    </row>
    <row r="574" spans="3:47" ht="12.75" customHeight="1">
      <c r="C574" s="18"/>
      <c r="D574" s="17"/>
      <c r="AN574" s="225"/>
      <c r="AO574" s="225"/>
      <c r="AP574" s="225"/>
      <c r="AQ574" s="225"/>
      <c r="AS574" s="225"/>
      <c r="AU574" s="225"/>
    </row>
    <row r="575" spans="1:47" ht="12.75" customHeight="1">
      <c r="A575" s="166"/>
      <c r="B575" s="17" t="s">
        <v>1451</v>
      </c>
      <c r="C575" s="18">
        <v>1581122</v>
      </c>
      <c r="D575" s="17" t="s">
        <v>423</v>
      </c>
      <c r="E575" s="67" t="s">
        <v>1441</v>
      </c>
      <c r="F575" s="5">
        <v>1</v>
      </c>
      <c r="G575" s="5" t="s">
        <v>310</v>
      </c>
      <c r="H575" s="35">
        <v>3</v>
      </c>
      <c r="I575" s="5" t="s">
        <v>1207</v>
      </c>
      <c r="J575" s="5" t="s">
        <v>431</v>
      </c>
      <c r="K575" s="5" t="s">
        <v>1250</v>
      </c>
      <c r="L575" s="24">
        <v>52.52</v>
      </c>
      <c r="M575" s="5">
        <v>2.67</v>
      </c>
      <c r="N575" s="15">
        <v>6700</v>
      </c>
      <c r="O575" s="16" t="s">
        <v>431</v>
      </c>
      <c r="Q575" s="22" t="s">
        <v>432</v>
      </c>
      <c r="S575" s="57" t="s">
        <v>424</v>
      </c>
      <c r="T575" s="5" t="s">
        <v>425</v>
      </c>
      <c r="U575" s="30" t="s">
        <v>1197</v>
      </c>
      <c r="V575" s="30" t="s">
        <v>1313</v>
      </c>
      <c r="W575" s="30">
        <v>2017</v>
      </c>
      <c r="X575" s="30" t="s">
        <v>2077</v>
      </c>
      <c r="Y575" s="30" t="s">
        <v>1499</v>
      </c>
      <c r="Z575" s="30" t="s">
        <v>1327</v>
      </c>
      <c r="AA575" s="5">
        <v>2.07</v>
      </c>
      <c r="AC575" s="226">
        <v>5072</v>
      </c>
      <c r="AD575" s="226">
        <v>36704</v>
      </c>
      <c r="AE575" s="226">
        <v>56865</v>
      </c>
      <c r="AF575" s="226">
        <v>215633</v>
      </c>
      <c r="AG575" s="226">
        <v>2088</v>
      </c>
      <c r="AH575" s="265">
        <v>2864</v>
      </c>
      <c r="AI575" s="226">
        <v>5626</v>
      </c>
      <c r="AJ575" s="226">
        <v>47421</v>
      </c>
      <c r="AK575" s="265">
        <v>70515</v>
      </c>
      <c r="AL575" s="226">
        <v>184476</v>
      </c>
      <c r="AN575" s="225">
        <v>0.13818657367044465</v>
      </c>
      <c r="AO575" s="225">
        <v>0.08919370438758463</v>
      </c>
      <c r="AP575" s="225">
        <v>0.17021513404720057</v>
      </c>
      <c r="AQ575" s="225">
        <v>0.3711340206185567</v>
      </c>
      <c r="AR575" s="223">
        <v>0.5090650551013153</v>
      </c>
      <c r="AS575" s="225">
        <v>0.04403112545074967</v>
      </c>
      <c r="AT575" s="223">
        <v>0.04061547188541445</v>
      </c>
      <c r="AU575" s="225">
        <v>0.030497192046661896</v>
      </c>
    </row>
    <row r="576" spans="1:47" ht="12.75">
      <c r="A576" s="166"/>
      <c r="B576" s="17" t="s">
        <v>1451</v>
      </c>
      <c r="C576" s="18" t="s">
        <v>1300</v>
      </c>
      <c r="D576" s="17" t="s">
        <v>1042</v>
      </c>
      <c r="F576" s="5">
        <v>1</v>
      </c>
      <c r="G576" s="5" t="s">
        <v>310</v>
      </c>
      <c r="H576" s="35">
        <v>2</v>
      </c>
      <c r="I576" s="5" t="s">
        <v>1204</v>
      </c>
      <c r="J576" s="5" t="s">
        <v>1041</v>
      </c>
      <c r="K576" s="5" t="s">
        <v>210</v>
      </c>
      <c r="L576" s="24">
        <v>1013</v>
      </c>
      <c r="M576" s="5">
        <v>143.9</v>
      </c>
      <c r="N576" s="15">
        <v>11500</v>
      </c>
      <c r="O576" s="16" t="s">
        <v>1041</v>
      </c>
      <c r="Q576" s="16" t="s">
        <v>1201</v>
      </c>
      <c r="S576" s="5" t="s">
        <v>430</v>
      </c>
      <c r="T576" s="5" t="s">
        <v>1041</v>
      </c>
      <c r="U576" s="30" t="s">
        <v>1197</v>
      </c>
      <c r="V576" s="30" t="s">
        <v>998</v>
      </c>
      <c r="W576" s="30" t="s">
        <v>2077</v>
      </c>
      <c r="X576" s="30" t="s">
        <v>2077</v>
      </c>
      <c r="Y576" s="30" t="s">
        <v>2077</v>
      </c>
      <c r="Z576" s="30" t="s">
        <v>2077</v>
      </c>
      <c r="AA576" s="5" t="s">
        <v>2077</v>
      </c>
      <c r="AN576" s="225"/>
      <c r="AO576" s="225"/>
      <c r="AP576" s="225"/>
      <c r="AQ576" s="225"/>
      <c r="AS576" s="225"/>
      <c r="AU576" s="225"/>
    </row>
    <row r="577" spans="1:47" ht="12.75" customHeight="1">
      <c r="A577" s="166"/>
      <c r="B577" s="17" t="s">
        <v>1451</v>
      </c>
      <c r="C577" s="18" t="s">
        <v>1300</v>
      </c>
      <c r="D577" s="17" t="s">
        <v>427</v>
      </c>
      <c r="F577" s="5">
        <v>1</v>
      </c>
      <c r="G577" s="5" t="s">
        <v>310</v>
      </c>
      <c r="H577" s="51">
        <v>5</v>
      </c>
      <c r="I577" s="5" t="s">
        <v>1205</v>
      </c>
      <c r="J577" s="5" t="s">
        <v>429</v>
      </c>
      <c r="K577" s="5" t="s">
        <v>1250</v>
      </c>
      <c r="L577" s="85" t="s">
        <v>2077</v>
      </c>
      <c r="M577" s="5" t="s">
        <v>2077</v>
      </c>
      <c r="N577" s="15" t="s">
        <v>2077</v>
      </c>
      <c r="O577" s="32" t="s">
        <v>433</v>
      </c>
      <c r="Q577" s="16" t="s">
        <v>428</v>
      </c>
      <c r="S577" s="57"/>
      <c r="U577" s="30" t="s">
        <v>1197</v>
      </c>
      <c r="V577" s="30" t="s">
        <v>998</v>
      </c>
      <c r="W577" s="30" t="s">
        <v>2077</v>
      </c>
      <c r="X577" s="30" t="s">
        <v>2077</v>
      </c>
      <c r="Y577" s="30" t="s">
        <v>2077</v>
      </c>
      <c r="Z577" s="5" t="s">
        <v>2077</v>
      </c>
      <c r="AA577" s="5" t="s">
        <v>2077</v>
      </c>
      <c r="AN577" s="225"/>
      <c r="AO577" s="225"/>
      <c r="AP577" s="225"/>
      <c r="AQ577" s="225"/>
      <c r="AS577" s="225"/>
      <c r="AU577" s="225"/>
    </row>
    <row r="578" spans="3:47" ht="12.75" customHeight="1">
      <c r="C578" s="18"/>
      <c r="D578" s="17"/>
      <c r="AN578" s="225"/>
      <c r="AO578" s="225"/>
      <c r="AP578" s="225"/>
      <c r="AQ578" s="225"/>
      <c r="AS578" s="225"/>
      <c r="AU578" s="225"/>
    </row>
    <row r="579" spans="1:51" s="92" customFormat="1" ht="12.75" customHeight="1">
      <c r="A579" s="167"/>
      <c r="B579" s="34" t="s">
        <v>725</v>
      </c>
      <c r="C579" s="18">
        <v>1395634</v>
      </c>
      <c r="D579" s="34" t="s">
        <v>67</v>
      </c>
      <c r="E579" s="35"/>
      <c r="F579" s="35">
        <v>1</v>
      </c>
      <c r="G579" s="35" t="s">
        <v>1795</v>
      </c>
      <c r="H579" s="51">
        <v>3</v>
      </c>
      <c r="I579" s="35" t="s">
        <v>1207</v>
      </c>
      <c r="J579" s="35" t="s">
        <v>1044</v>
      </c>
      <c r="K579" s="35" t="s">
        <v>1609</v>
      </c>
      <c r="L579" s="85" t="s">
        <v>2077</v>
      </c>
      <c r="M579" s="35" t="s">
        <v>2077</v>
      </c>
      <c r="N579" s="36" t="s">
        <v>2077</v>
      </c>
      <c r="O579" s="35" t="s">
        <v>2077</v>
      </c>
      <c r="P579" s="35"/>
      <c r="Q579" s="59"/>
      <c r="R579" s="35"/>
      <c r="S579" s="35" t="s">
        <v>68</v>
      </c>
      <c r="T579" s="35" t="s">
        <v>69</v>
      </c>
      <c r="U579" s="35" t="s">
        <v>1197</v>
      </c>
      <c r="V579" s="35" t="s">
        <v>998</v>
      </c>
      <c r="W579" s="35"/>
      <c r="X579" s="35"/>
      <c r="Y579" s="35"/>
      <c r="Z579" s="35"/>
      <c r="AA579" s="35"/>
      <c r="AB579" s="35"/>
      <c r="AC579" s="280"/>
      <c r="AD579" s="280"/>
      <c r="AE579" s="280"/>
      <c r="AF579" s="280"/>
      <c r="AG579" s="280"/>
      <c r="AH579" s="284"/>
      <c r="AI579" s="280"/>
      <c r="AJ579" s="280"/>
      <c r="AK579" s="284"/>
      <c r="AL579" s="280"/>
      <c r="AN579" s="225"/>
      <c r="AO579" s="225"/>
      <c r="AP579" s="225"/>
      <c r="AQ579" s="225"/>
      <c r="AR579" s="225"/>
      <c r="AS579" s="225"/>
      <c r="AT579" s="225"/>
      <c r="AU579" s="225"/>
      <c r="AV579" s="236"/>
      <c r="AW579" s="225"/>
      <c r="AX579" s="236"/>
      <c r="AY579" s="225"/>
    </row>
    <row r="580" spans="1:51" s="92" customFormat="1" ht="12.75" customHeight="1">
      <c r="A580" s="167"/>
      <c r="B580" s="34" t="s">
        <v>725</v>
      </c>
      <c r="C580" s="18"/>
      <c r="D580" s="34" t="s">
        <v>163</v>
      </c>
      <c r="E580" s="34"/>
      <c r="F580" s="35">
        <v>1</v>
      </c>
      <c r="G580" s="35" t="s">
        <v>1795</v>
      </c>
      <c r="H580" s="51">
        <v>5</v>
      </c>
      <c r="I580" s="35" t="s">
        <v>1205</v>
      </c>
      <c r="J580" s="35" t="s">
        <v>1044</v>
      </c>
      <c r="K580" s="35" t="s">
        <v>1609</v>
      </c>
      <c r="L580" s="85">
        <v>50</v>
      </c>
      <c r="M580" s="35" t="s">
        <v>2077</v>
      </c>
      <c r="N580" s="36" t="s">
        <v>2077</v>
      </c>
      <c r="O580" s="35" t="s">
        <v>2077</v>
      </c>
      <c r="P580" s="62" t="s">
        <v>70</v>
      </c>
      <c r="Q580" s="59"/>
      <c r="R580" s="35"/>
      <c r="S580" s="35"/>
      <c r="T580" s="35" t="s">
        <v>69</v>
      </c>
      <c r="U580" s="35" t="s">
        <v>1197</v>
      </c>
      <c r="V580" s="35" t="s">
        <v>1313</v>
      </c>
      <c r="W580" s="35"/>
      <c r="X580" s="35"/>
      <c r="Y580" s="35"/>
      <c r="Z580" s="35"/>
      <c r="AA580" s="86" t="s">
        <v>71</v>
      </c>
      <c r="AB580" s="86"/>
      <c r="AC580" s="280"/>
      <c r="AD580" s="280"/>
      <c r="AE580" s="280"/>
      <c r="AF580" s="280"/>
      <c r="AG580" s="280"/>
      <c r="AH580" s="284"/>
      <c r="AI580" s="280"/>
      <c r="AJ580" s="280"/>
      <c r="AK580" s="284"/>
      <c r="AL580" s="280"/>
      <c r="AN580" s="225"/>
      <c r="AO580" s="225"/>
      <c r="AP580" s="225"/>
      <c r="AQ580" s="225"/>
      <c r="AR580" s="225"/>
      <c r="AS580" s="225"/>
      <c r="AT580" s="225"/>
      <c r="AU580" s="225"/>
      <c r="AV580" s="236"/>
      <c r="AW580" s="225"/>
      <c r="AX580" s="236"/>
      <c r="AY580" s="225"/>
    </row>
    <row r="581" spans="1:51" s="92" customFormat="1" ht="12.75" customHeight="1">
      <c r="A581" s="167"/>
      <c r="B581" s="34" t="s">
        <v>725</v>
      </c>
      <c r="C581" s="18"/>
      <c r="D581" s="34" t="s">
        <v>72</v>
      </c>
      <c r="E581" s="34"/>
      <c r="F581" s="35">
        <v>1</v>
      </c>
      <c r="G581" s="35" t="s">
        <v>1795</v>
      </c>
      <c r="H581" s="51">
        <v>5</v>
      </c>
      <c r="I581" s="35" t="s">
        <v>1205</v>
      </c>
      <c r="J581" s="35" t="s">
        <v>1044</v>
      </c>
      <c r="K581" s="35" t="s">
        <v>1609</v>
      </c>
      <c r="L581" s="311">
        <v>1400</v>
      </c>
      <c r="M581" s="35" t="s">
        <v>2077</v>
      </c>
      <c r="N581" s="36" t="s">
        <v>2077</v>
      </c>
      <c r="O581" s="62" t="s">
        <v>1044</v>
      </c>
      <c r="P581" s="106"/>
      <c r="Q581" s="59"/>
      <c r="R581" s="35"/>
      <c r="S581" s="35"/>
      <c r="T581" s="35" t="s">
        <v>69</v>
      </c>
      <c r="U581" s="106" t="s">
        <v>2134</v>
      </c>
      <c r="V581" s="35" t="s">
        <v>998</v>
      </c>
      <c r="W581" s="35"/>
      <c r="X581" s="35"/>
      <c r="Y581" s="35"/>
      <c r="Z581" s="35"/>
      <c r="AA581" s="316" t="s">
        <v>73</v>
      </c>
      <c r="AB581" s="148"/>
      <c r="AC581" s="280"/>
      <c r="AD581" s="280"/>
      <c r="AE581" s="280"/>
      <c r="AF581" s="280"/>
      <c r="AG581" s="280"/>
      <c r="AH581" s="284"/>
      <c r="AI581" s="280"/>
      <c r="AJ581" s="280"/>
      <c r="AK581" s="284"/>
      <c r="AL581" s="280"/>
      <c r="AN581" s="225"/>
      <c r="AO581" s="225"/>
      <c r="AP581" s="225"/>
      <c r="AQ581" s="225"/>
      <c r="AR581" s="225"/>
      <c r="AS581" s="225"/>
      <c r="AT581" s="225"/>
      <c r="AU581" s="225"/>
      <c r="AV581" s="236"/>
      <c r="AW581" s="225"/>
      <c r="AX581" s="236"/>
      <c r="AY581" s="225"/>
    </row>
    <row r="582" spans="1:51" s="92" customFormat="1" ht="12.75" customHeight="1">
      <c r="A582" s="167"/>
      <c r="B582" s="34" t="s">
        <v>725</v>
      </c>
      <c r="C582" s="18"/>
      <c r="D582" s="34" t="s">
        <v>116</v>
      </c>
      <c r="E582" s="34"/>
      <c r="F582" s="35">
        <v>1</v>
      </c>
      <c r="G582" s="35" t="s">
        <v>1795</v>
      </c>
      <c r="H582" s="51">
        <v>5</v>
      </c>
      <c r="I582" s="35" t="s">
        <v>1205</v>
      </c>
      <c r="J582" s="35" t="s">
        <v>1044</v>
      </c>
      <c r="K582" s="35" t="s">
        <v>1609</v>
      </c>
      <c r="L582" s="311"/>
      <c r="M582" s="35" t="s">
        <v>2077</v>
      </c>
      <c r="N582" s="36" t="s">
        <v>2077</v>
      </c>
      <c r="O582" s="62" t="s">
        <v>1044</v>
      </c>
      <c r="P582" s="106"/>
      <c r="Q582" s="59"/>
      <c r="R582" s="35"/>
      <c r="S582" s="35"/>
      <c r="T582" s="35" t="s">
        <v>69</v>
      </c>
      <c r="U582" s="106" t="s">
        <v>2134</v>
      </c>
      <c r="V582" s="35" t="s">
        <v>998</v>
      </c>
      <c r="W582" s="35"/>
      <c r="X582" s="35"/>
      <c r="Y582" s="35"/>
      <c r="Z582" s="35"/>
      <c r="AA582" s="316"/>
      <c r="AB582" s="148"/>
      <c r="AC582" s="280"/>
      <c r="AD582" s="280"/>
      <c r="AE582" s="280"/>
      <c r="AF582" s="280"/>
      <c r="AG582" s="280"/>
      <c r="AH582" s="284"/>
      <c r="AI582" s="280"/>
      <c r="AJ582" s="280"/>
      <c r="AK582" s="284"/>
      <c r="AL582" s="280"/>
      <c r="AN582" s="225"/>
      <c r="AO582" s="225"/>
      <c r="AP582" s="225"/>
      <c r="AQ582" s="225"/>
      <c r="AR582" s="225"/>
      <c r="AS582" s="225"/>
      <c r="AT582" s="225"/>
      <c r="AU582" s="225"/>
      <c r="AV582" s="236"/>
      <c r="AW582" s="225"/>
      <c r="AX582" s="236"/>
      <c r="AY582" s="225"/>
    </row>
    <row r="583" spans="1:51" s="92" customFormat="1" ht="12.75" customHeight="1">
      <c r="A583" s="167"/>
      <c r="B583" s="34" t="s">
        <v>725</v>
      </c>
      <c r="C583" s="18"/>
      <c r="D583" s="34" t="s">
        <v>117</v>
      </c>
      <c r="E583" s="34"/>
      <c r="F583" s="35">
        <v>1</v>
      </c>
      <c r="G583" s="35" t="s">
        <v>1795</v>
      </c>
      <c r="H583" s="51">
        <v>5</v>
      </c>
      <c r="I583" s="35" t="s">
        <v>1205</v>
      </c>
      <c r="J583" s="35" t="s">
        <v>1044</v>
      </c>
      <c r="K583" s="35" t="s">
        <v>1609</v>
      </c>
      <c r="L583" s="311"/>
      <c r="M583" s="35" t="s">
        <v>2077</v>
      </c>
      <c r="N583" s="36" t="s">
        <v>2077</v>
      </c>
      <c r="O583" s="62" t="s">
        <v>1044</v>
      </c>
      <c r="P583" s="106"/>
      <c r="Q583" s="59"/>
      <c r="R583" s="35"/>
      <c r="S583" s="35"/>
      <c r="T583" s="35" t="s">
        <v>69</v>
      </c>
      <c r="U583" s="106" t="s">
        <v>2134</v>
      </c>
      <c r="V583" s="35" t="s">
        <v>998</v>
      </c>
      <c r="W583" s="35"/>
      <c r="X583" s="35"/>
      <c r="Y583" s="35"/>
      <c r="Z583" s="35"/>
      <c r="AA583" s="316"/>
      <c r="AB583" s="148"/>
      <c r="AC583" s="280"/>
      <c r="AD583" s="280"/>
      <c r="AE583" s="280"/>
      <c r="AF583" s="280"/>
      <c r="AG583" s="280"/>
      <c r="AH583" s="284"/>
      <c r="AI583" s="280"/>
      <c r="AJ583" s="280"/>
      <c r="AK583" s="284"/>
      <c r="AL583" s="280"/>
      <c r="AN583" s="225"/>
      <c r="AO583" s="225"/>
      <c r="AP583" s="225"/>
      <c r="AQ583" s="225"/>
      <c r="AR583" s="225"/>
      <c r="AS583" s="225"/>
      <c r="AT583" s="225"/>
      <c r="AU583" s="225"/>
      <c r="AV583" s="236"/>
      <c r="AW583" s="225"/>
      <c r="AX583" s="236"/>
      <c r="AY583" s="225"/>
    </row>
    <row r="584" spans="1:51" s="92" customFormat="1" ht="12.75" customHeight="1">
      <c r="A584" s="167"/>
      <c r="B584" s="34" t="s">
        <v>725</v>
      </c>
      <c r="C584" s="18"/>
      <c r="D584" s="34" t="s">
        <v>118</v>
      </c>
      <c r="E584" s="34"/>
      <c r="F584" s="35">
        <v>1</v>
      </c>
      <c r="G584" s="35" t="s">
        <v>1795</v>
      </c>
      <c r="H584" s="51">
        <v>5</v>
      </c>
      <c r="I584" s="35" t="s">
        <v>1205</v>
      </c>
      <c r="J584" s="35" t="s">
        <v>1044</v>
      </c>
      <c r="K584" s="35" t="s">
        <v>1609</v>
      </c>
      <c r="L584" s="311"/>
      <c r="M584" s="35" t="s">
        <v>2077</v>
      </c>
      <c r="N584" s="36" t="s">
        <v>2077</v>
      </c>
      <c r="O584" s="62" t="s">
        <v>1044</v>
      </c>
      <c r="P584" s="106"/>
      <c r="Q584" s="59"/>
      <c r="R584" s="35"/>
      <c r="S584" s="35"/>
      <c r="T584" s="35" t="s">
        <v>69</v>
      </c>
      <c r="U584" s="106" t="s">
        <v>2134</v>
      </c>
      <c r="V584" s="35" t="s">
        <v>998</v>
      </c>
      <c r="W584" s="35"/>
      <c r="X584" s="35"/>
      <c r="Y584" s="35"/>
      <c r="Z584" s="35"/>
      <c r="AA584" s="316"/>
      <c r="AB584" s="148"/>
      <c r="AC584" s="280"/>
      <c r="AD584" s="280"/>
      <c r="AE584" s="280"/>
      <c r="AF584" s="280"/>
      <c r="AG584" s="280"/>
      <c r="AH584" s="284"/>
      <c r="AI584" s="280"/>
      <c r="AJ584" s="280"/>
      <c r="AK584" s="284"/>
      <c r="AL584" s="280"/>
      <c r="AN584" s="225"/>
      <c r="AO584" s="225"/>
      <c r="AP584" s="225"/>
      <c r="AQ584" s="225"/>
      <c r="AR584" s="225"/>
      <c r="AS584" s="225"/>
      <c r="AT584" s="225"/>
      <c r="AU584" s="225"/>
      <c r="AV584" s="236"/>
      <c r="AW584" s="225"/>
      <c r="AX584" s="236"/>
      <c r="AY584" s="225"/>
    </row>
    <row r="585" spans="1:51" s="92" customFormat="1" ht="12.75" customHeight="1">
      <c r="A585" s="167"/>
      <c r="B585" s="34" t="s">
        <v>725</v>
      </c>
      <c r="C585" s="18"/>
      <c r="D585" s="34" t="s">
        <v>119</v>
      </c>
      <c r="E585" s="34"/>
      <c r="F585" s="35">
        <v>1</v>
      </c>
      <c r="G585" s="35" t="s">
        <v>1795</v>
      </c>
      <c r="H585" s="51">
        <v>5</v>
      </c>
      <c r="I585" s="35" t="s">
        <v>1205</v>
      </c>
      <c r="J585" s="35" t="s">
        <v>1044</v>
      </c>
      <c r="K585" s="35" t="s">
        <v>1609</v>
      </c>
      <c r="L585" s="311"/>
      <c r="M585" s="35" t="s">
        <v>2077</v>
      </c>
      <c r="N585" s="36" t="s">
        <v>2077</v>
      </c>
      <c r="O585" s="62" t="s">
        <v>1044</v>
      </c>
      <c r="P585" s="106"/>
      <c r="Q585" s="59"/>
      <c r="R585" s="35"/>
      <c r="S585" s="35"/>
      <c r="T585" s="35" t="s">
        <v>69</v>
      </c>
      <c r="U585" s="106" t="s">
        <v>2134</v>
      </c>
      <c r="V585" s="35" t="s">
        <v>998</v>
      </c>
      <c r="W585" s="35"/>
      <c r="X585" s="35"/>
      <c r="Y585" s="35"/>
      <c r="Z585" s="35"/>
      <c r="AA585" s="316"/>
      <c r="AB585" s="148"/>
      <c r="AC585" s="280"/>
      <c r="AD585" s="280"/>
      <c r="AE585" s="280"/>
      <c r="AF585" s="280"/>
      <c r="AG585" s="280"/>
      <c r="AH585" s="284"/>
      <c r="AI585" s="280"/>
      <c r="AJ585" s="280"/>
      <c r="AK585" s="284"/>
      <c r="AL585" s="280"/>
      <c r="AN585" s="225"/>
      <c r="AO585" s="225"/>
      <c r="AP585" s="225"/>
      <c r="AQ585" s="225"/>
      <c r="AR585" s="225"/>
      <c r="AS585" s="225"/>
      <c r="AT585" s="225"/>
      <c r="AU585" s="225"/>
      <c r="AV585" s="236"/>
      <c r="AW585" s="225"/>
      <c r="AX585" s="236"/>
      <c r="AY585" s="225"/>
    </row>
    <row r="586" spans="1:51" s="92" customFormat="1" ht="12.75" customHeight="1">
      <c r="A586" s="167"/>
      <c r="B586" s="34" t="s">
        <v>725</v>
      </c>
      <c r="C586" s="18"/>
      <c r="D586" s="34" t="s">
        <v>120</v>
      </c>
      <c r="E586" s="34"/>
      <c r="F586" s="35">
        <v>1</v>
      </c>
      <c r="G586" s="35" t="s">
        <v>1795</v>
      </c>
      <c r="H586" s="51">
        <v>5</v>
      </c>
      <c r="I586" s="35" t="s">
        <v>1205</v>
      </c>
      <c r="J586" s="35" t="s">
        <v>1044</v>
      </c>
      <c r="K586" s="35" t="s">
        <v>1609</v>
      </c>
      <c r="L586" s="311"/>
      <c r="M586" s="35" t="s">
        <v>2077</v>
      </c>
      <c r="N586" s="36" t="s">
        <v>2077</v>
      </c>
      <c r="O586" s="62" t="s">
        <v>1044</v>
      </c>
      <c r="P586" s="106"/>
      <c r="Q586" s="59"/>
      <c r="R586" s="35"/>
      <c r="S586" s="35"/>
      <c r="T586" s="35" t="s">
        <v>69</v>
      </c>
      <c r="U586" s="106" t="s">
        <v>2134</v>
      </c>
      <c r="V586" s="35" t="s">
        <v>998</v>
      </c>
      <c r="W586" s="35"/>
      <c r="X586" s="35"/>
      <c r="Y586" s="35"/>
      <c r="Z586" s="35"/>
      <c r="AA586" s="316"/>
      <c r="AB586" s="148"/>
      <c r="AC586" s="280"/>
      <c r="AD586" s="280"/>
      <c r="AE586" s="280"/>
      <c r="AF586" s="280"/>
      <c r="AG586" s="280"/>
      <c r="AH586" s="284"/>
      <c r="AI586" s="280"/>
      <c r="AJ586" s="280"/>
      <c r="AK586" s="284"/>
      <c r="AL586" s="280"/>
      <c r="AN586" s="225"/>
      <c r="AO586" s="225"/>
      <c r="AP586" s="225"/>
      <c r="AQ586" s="225"/>
      <c r="AR586" s="225"/>
      <c r="AS586" s="225"/>
      <c r="AT586" s="225"/>
      <c r="AU586" s="225"/>
      <c r="AV586" s="236"/>
      <c r="AW586" s="225"/>
      <c r="AX586" s="236"/>
      <c r="AY586" s="225"/>
    </row>
    <row r="587" spans="1:51" s="92" customFormat="1" ht="12.75" customHeight="1">
      <c r="A587" s="167"/>
      <c r="B587" s="34" t="s">
        <v>725</v>
      </c>
      <c r="C587" s="18"/>
      <c r="D587" s="34" t="s">
        <v>121</v>
      </c>
      <c r="E587" s="34"/>
      <c r="F587" s="35">
        <v>1</v>
      </c>
      <c r="G587" s="35" t="s">
        <v>1795</v>
      </c>
      <c r="H587" s="51">
        <v>5</v>
      </c>
      <c r="I587" s="35" t="s">
        <v>1205</v>
      </c>
      <c r="J587" s="35" t="s">
        <v>1044</v>
      </c>
      <c r="K587" s="35" t="s">
        <v>1609</v>
      </c>
      <c r="L587" s="311"/>
      <c r="M587" s="35" t="s">
        <v>2077</v>
      </c>
      <c r="N587" s="36" t="s">
        <v>2077</v>
      </c>
      <c r="O587" s="62" t="s">
        <v>1044</v>
      </c>
      <c r="P587" s="106"/>
      <c r="Q587" s="59"/>
      <c r="R587" s="35"/>
      <c r="S587" s="35"/>
      <c r="T587" s="35" t="s">
        <v>69</v>
      </c>
      <c r="U587" s="106" t="s">
        <v>2134</v>
      </c>
      <c r="V587" s="35" t="s">
        <v>998</v>
      </c>
      <c r="W587" s="35"/>
      <c r="X587" s="35"/>
      <c r="Y587" s="35"/>
      <c r="Z587" s="35"/>
      <c r="AA587" s="316"/>
      <c r="AB587" s="148"/>
      <c r="AC587" s="280"/>
      <c r="AD587" s="280"/>
      <c r="AE587" s="280"/>
      <c r="AF587" s="280"/>
      <c r="AG587" s="280"/>
      <c r="AH587" s="284"/>
      <c r="AI587" s="280"/>
      <c r="AJ587" s="280"/>
      <c r="AK587" s="284"/>
      <c r="AL587" s="280"/>
      <c r="AN587" s="225"/>
      <c r="AO587" s="225"/>
      <c r="AP587" s="225"/>
      <c r="AQ587" s="225"/>
      <c r="AR587" s="225"/>
      <c r="AS587" s="225"/>
      <c r="AT587" s="225"/>
      <c r="AU587" s="225"/>
      <c r="AV587" s="236"/>
      <c r="AW587" s="225"/>
      <c r="AX587" s="236"/>
      <c r="AY587" s="225"/>
    </row>
    <row r="588" spans="3:47" ht="12.75" customHeight="1">
      <c r="C588" s="18"/>
      <c r="D588" s="17"/>
      <c r="O588" s="16"/>
      <c r="AN588" s="225"/>
      <c r="AO588" s="225"/>
      <c r="AP588" s="225"/>
      <c r="AQ588" s="225"/>
      <c r="AS588" s="225"/>
      <c r="AU588" s="225"/>
    </row>
    <row r="589" spans="1:51" s="92" customFormat="1" ht="12.75">
      <c r="A589" s="168"/>
      <c r="B589" s="34" t="s">
        <v>319</v>
      </c>
      <c r="C589" s="18">
        <v>1328144</v>
      </c>
      <c r="D589" s="34" t="s">
        <v>1048</v>
      </c>
      <c r="E589" s="35"/>
      <c r="F589" s="35">
        <v>1</v>
      </c>
      <c r="G589" s="35" t="s">
        <v>1460</v>
      </c>
      <c r="H589" s="35">
        <v>2</v>
      </c>
      <c r="I589" s="35" t="s">
        <v>1204</v>
      </c>
      <c r="J589" s="35" t="s">
        <v>1046</v>
      </c>
      <c r="K589" s="35" t="s">
        <v>2046</v>
      </c>
      <c r="L589" s="85">
        <v>17.8</v>
      </c>
      <c r="M589" s="35">
        <v>8.4</v>
      </c>
      <c r="N589" s="36">
        <v>12400</v>
      </c>
      <c r="O589" s="62" t="s">
        <v>1046</v>
      </c>
      <c r="P589" s="62" t="s">
        <v>122</v>
      </c>
      <c r="Q589" s="62" t="s">
        <v>123</v>
      </c>
      <c r="R589" s="35"/>
      <c r="S589" s="35" t="s">
        <v>2135</v>
      </c>
      <c r="T589" s="59" t="s">
        <v>1046</v>
      </c>
      <c r="U589" s="62" t="s">
        <v>124</v>
      </c>
      <c r="V589" s="35" t="s">
        <v>1313</v>
      </c>
      <c r="W589" s="35"/>
      <c r="X589" s="35"/>
      <c r="Y589" s="35" t="s">
        <v>125</v>
      </c>
      <c r="Z589" s="35"/>
      <c r="AA589" s="62">
        <v>0.831</v>
      </c>
      <c r="AB589" s="62"/>
      <c r="AC589" s="280"/>
      <c r="AD589" s="280"/>
      <c r="AE589" s="280"/>
      <c r="AF589" s="280"/>
      <c r="AG589" s="280"/>
      <c r="AH589" s="284"/>
      <c r="AI589" s="280"/>
      <c r="AJ589" s="280"/>
      <c r="AK589" s="284"/>
      <c r="AL589" s="280"/>
      <c r="AN589" s="225"/>
      <c r="AO589" s="225"/>
      <c r="AP589" s="225"/>
      <c r="AQ589" s="225"/>
      <c r="AR589" s="225"/>
      <c r="AS589" s="225"/>
      <c r="AT589" s="225"/>
      <c r="AU589" s="225"/>
      <c r="AV589" s="236"/>
      <c r="AW589" s="225"/>
      <c r="AX589" s="236"/>
      <c r="AY589" s="225"/>
    </row>
    <row r="590" spans="1:51" s="92" customFormat="1" ht="12.75">
      <c r="A590" s="168"/>
      <c r="B590" s="34" t="s">
        <v>319</v>
      </c>
      <c r="C590" s="18"/>
      <c r="D590" s="34" t="s">
        <v>960</v>
      </c>
      <c r="E590" s="35"/>
      <c r="F590" s="35">
        <v>1</v>
      </c>
      <c r="G590" s="35" t="s">
        <v>1460</v>
      </c>
      <c r="H590" s="35">
        <v>2</v>
      </c>
      <c r="I590" s="35" t="s">
        <v>1204</v>
      </c>
      <c r="J590" s="35" t="s">
        <v>1046</v>
      </c>
      <c r="K590" s="35" t="s">
        <v>2046</v>
      </c>
      <c r="L590" s="85" t="s">
        <v>2077</v>
      </c>
      <c r="M590" s="35">
        <v>9.28</v>
      </c>
      <c r="N590" s="36">
        <v>3000</v>
      </c>
      <c r="O590" s="62" t="s">
        <v>1046</v>
      </c>
      <c r="P590" s="59" t="s">
        <v>126</v>
      </c>
      <c r="Q590" s="104" t="s">
        <v>1201</v>
      </c>
      <c r="R590" s="35"/>
      <c r="S590" s="35" t="s">
        <v>2135</v>
      </c>
      <c r="T590" s="59" t="s">
        <v>1046</v>
      </c>
      <c r="U590" s="62" t="s">
        <v>124</v>
      </c>
      <c r="V590" s="35" t="s">
        <v>998</v>
      </c>
      <c r="W590" s="35"/>
      <c r="X590" s="35"/>
      <c r="Y590" s="35"/>
      <c r="Z590" s="35"/>
      <c r="AA590" s="35"/>
      <c r="AB590" s="35"/>
      <c r="AC590" s="280"/>
      <c r="AD590" s="280"/>
      <c r="AE590" s="280"/>
      <c r="AF590" s="280"/>
      <c r="AG590" s="280"/>
      <c r="AH590" s="284"/>
      <c r="AI590" s="280"/>
      <c r="AJ590" s="280"/>
      <c r="AK590" s="284"/>
      <c r="AL590" s="280"/>
      <c r="AN590" s="225"/>
      <c r="AO590" s="225"/>
      <c r="AP590" s="225"/>
      <c r="AQ590" s="225"/>
      <c r="AR590" s="225"/>
      <c r="AS590" s="225"/>
      <c r="AT590" s="225"/>
      <c r="AU590" s="225"/>
      <c r="AV590" s="236"/>
      <c r="AW590" s="225"/>
      <c r="AX590" s="236"/>
      <c r="AY590" s="225"/>
    </row>
    <row r="591" spans="1:51" s="92" customFormat="1" ht="12.75" customHeight="1">
      <c r="A591" s="168"/>
      <c r="B591" s="34" t="s">
        <v>319</v>
      </c>
      <c r="C591" s="18"/>
      <c r="D591" s="34" t="s">
        <v>960</v>
      </c>
      <c r="E591" s="34"/>
      <c r="F591" s="35">
        <v>1</v>
      </c>
      <c r="G591" s="35" t="s">
        <v>1460</v>
      </c>
      <c r="H591" s="51">
        <v>5</v>
      </c>
      <c r="I591" s="35" t="s">
        <v>1205</v>
      </c>
      <c r="J591" s="35" t="s">
        <v>1046</v>
      </c>
      <c r="K591" s="35" t="s">
        <v>210</v>
      </c>
      <c r="L591" s="85">
        <v>239</v>
      </c>
      <c r="M591" s="35" t="s">
        <v>2077</v>
      </c>
      <c r="N591" s="36">
        <v>2040</v>
      </c>
      <c r="O591" s="62" t="s">
        <v>1046</v>
      </c>
      <c r="P591" s="59"/>
      <c r="Q591" s="62" t="s">
        <v>1201</v>
      </c>
      <c r="R591" s="35"/>
      <c r="S591" s="35" t="s">
        <v>2135</v>
      </c>
      <c r="T591" s="59" t="s">
        <v>1046</v>
      </c>
      <c r="U591" s="62" t="s">
        <v>124</v>
      </c>
      <c r="V591" s="35" t="s">
        <v>998</v>
      </c>
      <c r="W591" s="35"/>
      <c r="X591" s="35"/>
      <c r="Y591" s="104" t="s">
        <v>127</v>
      </c>
      <c r="Z591" s="62" t="s">
        <v>128</v>
      </c>
      <c r="AA591" s="87">
        <v>13.7</v>
      </c>
      <c r="AB591" s="87"/>
      <c r="AC591" s="280"/>
      <c r="AD591" s="280"/>
      <c r="AE591" s="280"/>
      <c r="AF591" s="280"/>
      <c r="AG591" s="280"/>
      <c r="AH591" s="284"/>
      <c r="AI591" s="280"/>
      <c r="AJ591" s="280"/>
      <c r="AK591" s="284"/>
      <c r="AL591" s="280"/>
      <c r="AN591" s="225"/>
      <c r="AO591" s="225"/>
      <c r="AP591" s="225"/>
      <c r="AQ591" s="225"/>
      <c r="AR591" s="225"/>
      <c r="AS591" s="225"/>
      <c r="AT591" s="225"/>
      <c r="AU591" s="225"/>
      <c r="AV591" s="236"/>
      <c r="AW591" s="225"/>
      <c r="AX591" s="236"/>
      <c r="AY591" s="225"/>
    </row>
    <row r="592" spans="1:51" s="92" customFormat="1" ht="12.75" customHeight="1">
      <c r="A592" s="168"/>
      <c r="B592" s="34" t="s">
        <v>319</v>
      </c>
      <c r="C592" s="18"/>
      <c r="D592" s="34" t="s">
        <v>920</v>
      </c>
      <c r="E592" s="34"/>
      <c r="F592" s="35">
        <v>1</v>
      </c>
      <c r="G592" s="35" t="s">
        <v>1460</v>
      </c>
      <c r="H592" s="51">
        <v>5</v>
      </c>
      <c r="I592" s="35" t="s">
        <v>1205</v>
      </c>
      <c r="J592" s="35" t="s">
        <v>1046</v>
      </c>
      <c r="K592" s="35" t="s">
        <v>210</v>
      </c>
      <c r="L592" s="85">
        <v>195</v>
      </c>
      <c r="M592" s="35" t="s">
        <v>2077</v>
      </c>
      <c r="N592" s="36">
        <v>2970</v>
      </c>
      <c r="O592" s="62" t="s">
        <v>1046</v>
      </c>
      <c r="P592" s="59"/>
      <c r="Q592" s="62" t="s">
        <v>1201</v>
      </c>
      <c r="R592" s="35"/>
      <c r="S592" s="35" t="s">
        <v>2135</v>
      </c>
      <c r="T592" s="59" t="s">
        <v>1046</v>
      </c>
      <c r="U592" s="62" t="s">
        <v>124</v>
      </c>
      <c r="V592" s="35" t="s">
        <v>998</v>
      </c>
      <c r="W592" s="35"/>
      <c r="X592" s="35"/>
      <c r="Y592" s="104" t="s">
        <v>129</v>
      </c>
      <c r="Z592" s="62" t="s">
        <v>130</v>
      </c>
      <c r="AA592" s="35">
        <v>12.5</v>
      </c>
      <c r="AB592" s="35"/>
      <c r="AC592" s="280"/>
      <c r="AD592" s="280"/>
      <c r="AE592" s="280"/>
      <c r="AF592" s="280"/>
      <c r="AG592" s="280"/>
      <c r="AH592" s="284"/>
      <c r="AI592" s="280"/>
      <c r="AJ592" s="280"/>
      <c r="AK592" s="284"/>
      <c r="AL592" s="280"/>
      <c r="AN592" s="225"/>
      <c r="AO592" s="225"/>
      <c r="AP592" s="225"/>
      <c r="AQ592" s="225"/>
      <c r="AR592" s="225"/>
      <c r="AS592" s="225"/>
      <c r="AT592" s="225"/>
      <c r="AU592" s="225"/>
      <c r="AV592" s="236"/>
      <c r="AW592" s="225"/>
      <c r="AX592" s="236"/>
      <c r="AY592" s="225"/>
    </row>
    <row r="593" spans="1:51" s="92" customFormat="1" ht="12.75" customHeight="1">
      <c r="A593" s="168"/>
      <c r="B593" s="34" t="s">
        <v>319</v>
      </c>
      <c r="C593" s="18"/>
      <c r="D593" s="34" t="s">
        <v>1004</v>
      </c>
      <c r="E593" s="34"/>
      <c r="F593" s="35">
        <v>1</v>
      </c>
      <c r="G593" s="35" t="s">
        <v>1460</v>
      </c>
      <c r="H593" s="51">
        <v>5</v>
      </c>
      <c r="I593" s="35" t="s">
        <v>1205</v>
      </c>
      <c r="J593" s="35" t="s">
        <v>1046</v>
      </c>
      <c r="K593" s="35" t="s">
        <v>210</v>
      </c>
      <c r="L593" s="85">
        <v>172</v>
      </c>
      <c r="M593" s="35" t="s">
        <v>2077</v>
      </c>
      <c r="N593" s="36">
        <v>4810</v>
      </c>
      <c r="O593" s="62" t="s">
        <v>1046</v>
      </c>
      <c r="P593" s="59"/>
      <c r="Q593" s="62" t="s">
        <v>1201</v>
      </c>
      <c r="R593" s="35"/>
      <c r="S593" s="35" t="s">
        <v>2135</v>
      </c>
      <c r="T593" s="59" t="s">
        <v>1046</v>
      </c>
      <c r="U593" s="62" t="s">
        <v>124</v>
      </c>
      <c r="V593" s="35" t="s">
        <v>998</v>
      </c>
      <c r="W593" s="35"/>
      <c r="X593" s="35"/>
      <c r="Y593" s="104" t="s">
        <v>131</v>
      </c>
      <c r="Z593" s="62" t="s">
        <v>132</v>
      </c>
      <c r="AA593" s="35">
        <v>14.4</v>
      </c>
      <c r="AB593" s="35"/>
      <c r="AC593" s="280"/>
      <c r="AD593" s="280"/>
      <c r="AE593" s="280"/>
      <c r="AF593" s="280"/>
      <c r="AG593" s="280"/>
      <c r="AH593" s="284"/>
      <c r="AI593" s="280"/>
      <c r="AJ593" s="280"/>
      <c r="AK593" s="284"/>
      <c r="AL593" s="280"/>
      <c r="AN593" s="225"/>
      <c r="AO593" s="225"/>
      <c r="AP593" s="225"/>
      <c r="AQ593" s="225"/>
      <c r="AR593" s="225"/>
      <c r="AS593" s="225"/>
      <c r="AT593" s="225"/>
      <c r="AU593" s="225"/>
      <c r="AV593" s="236"/>
      <c r="AW593" s="225"/>
      <c r="AX593" s="236"/>
      <c r="AY593" s="225"/>
    </row>
    <row r="594" spans="1:51" s="92" customFormat="1" ht="12.75" customHeight="1">
      <c r="A594" s="168"/>
      <c r="B594" s="34" t="s">
        <v>319</v>
      </c>
      <c r="C594" s="18"/>
      <c r="D594" s="34" t="s">
        <v>1004</v>
      </c>
      <c r="E594" s="34"/>
      <c r="F594" s="35">
        <v>1</v>
      </c>
      <c r="G594" s="35" t="s">
        <v>1460</v>
      </c>
      <c r="H594" s="51">
        <v>5</v>
      </c>
      <c r="I594" s="35" t="s">
        <v>1205</v>
      </c>
      <c r="J594" s="35" t="s">
        <v>1046</v>
      </c>
      <c r="K594" s="35" t="s">
        <v>1236</v>
      </c>
      <c r="L594" s="85" t="s">
        <v>2077</v>
      </c>
      <c r="M594" s="35">
        <v>11.6</v>
      </c>
      <c r="N594" s="36" t="s">
        <v>2077</v>
      </c>
      <c r="O594" s="62" t="s">
        <v>1046</v>
      </c>
      <c r="P594" s="59" t="s">
        <v>133</v>
      </c>
      <c r="Q594" s="62" t="s">
        <v>1201</v>
      </c>
      <c r="R594" s="35"/>
      <c r="S594" s="35" t="s">
        <v>2135</v>
      </c>
      <c r="T594" s="59" t="s">
        <v>1046</v>
      </c>
      <c r="U594" s="62" t="s">
        <v>124</v>
      </c>
      <c r="V594" s="35" t="s">
        <v>998</v>
      </c>
      <c r="W594" s="35" t="s">
        <v>2077</v>
      </c>
      <c r="X594" s="35" t="s">
        <v>2077</v>
      </c>
      <c r="Y594" s="35" t="s">
        <v>2077</v>
      </c>
      <c r="Z594" s="35" t="s">
        <v>2077</v>
      </c>
      <c r="AA594" s="35" t="s">
        <v>2077</v>
      </c>
      <c r="AB594" s="35"/>
      <c r="AC594" s="280"/>
      <c r="AD594" s="280"/>
      <c r="AE594" s="280"/>
      <c r="AF594" s="280"/>
      <c r="AG594" s="280"/>
      <c r="AH594" s="284"/>
      <c r="AI594" s="280"/>
      <c r="AJ594" s="280"/>
      <c r="AK594" s="284"/>
      <c r="AL594" s="280"/>
      <c r="AN594" s="225"/>
      <c r="AO594" s="225"/>
      <c r="AP594" s="225"/>
      <c r="AQ594" s="225"/>
      <c r="AR594" s="225"/>
      <c r="AS594" s="225"/>
      <c r="AT594" s="225"/>
      <c r="AU594" s="225"/>
      <c r="AV594" s="236"/>
      <c r="AW594" s="225"/>
      <c r="AX594" s="236"/>
      <c r="AY594" s="225"/>
    </row>
    <row r="595" spans="1:51" s="92" customFormat="1" ht="12.75" customHeight="1">
      <c r="A595" s="168"/>
      <c r="B595" s="34" t="s">
        <v>1047</v>
      </c>
      <c r="C595" s="18"/>
      <c r="D595" s="34" t="s">
        <v>1250</v>
      </c>
      <c r="E595" s="34"/>
      <c r="F595" s="35">
        <v>1</v>
      </c>
      <c r="G595" s="35" t="s">
        <v>1460</v>
      </c>
      <c r="H595" s="51">
        <v>5</v>
      </c>
      <c r="I595" s="35" t="s">
        <v>1205</v>
      </c>
      <c r="J595" s="35" t="s">
        <v>1046</v>
      </c>
      <c r="K595" s="35" t="s">
        <v>1250</v>
      </c>
      <c r="L595" s="85">
        <v>65</v>
      </c>
      <c r="M595" s="35">
        <v>4.3</v>
      </c>
      <c r="N595" s="36" t="s">
        <v>2077</v>
      </c>
      <c r="O595" s="62" t="s">
        <v>1046</v>
      </c>
      <c r="P595" s="59"/>
      <c r="Q595" s="59" t="s">
        <v>2077</v>
      </c>
      <c r="R595" s="35"/>
      <c r="S595" s="35"/>
      <c r="T595" s="35"/>
      <c r="U595" s="62" t="s">
        <v>124</v>
      </c>
      <c r="V595" s="35" t="s">
        <v>998</v>
      </c>
      <c r="W595" s="35" t="s">
        <v>2077</v>
      </c>
      <c r="X595" s="35" t="s">
        <v>2077</v>
      </c>
      <c r="Y595" s="62" t="s">
        <v>134</v>
      </c>
      <c r="Z595" s="35" t="s">
        <v>2077</v>
      </c>
      <c r="AA595" s="35" t="s">
        <v>2077</v>
      </c>
      <c r="AB595" s="35"/>
      <c r="AC595" s="280"/>
      <c r="AD595" s="280"/>
      <c r="AE595" s="280"/>
      <c r="AF595" s="280"/>
      <c r="AG595" s="280"/>
      <c r="AH595" s="284"/>
      <c r="AI595" s="280"/>
      <c r="AJ595" s="280"/>
      <c r="AK595" s="284"/>
      <c r="AL595" s="280"/>
      <c r="AN595" s="225"/>
      <c r="AO595" s="225"/>
      <c r="AP595" s="225"/>
      <c r="AQ595" s="225"/>
      <c r="AR595" s="225"/>
      <c r="AS595" s="225"/>
      <c r="AT595" s="225"/>
      <c r="AU595" s="225"/>
      <c r="AV595" s="236"/>
      <c r="AW595" s="225"/>
      <c r="AX595" s="236"/>
      <c r="AY595" s="225"/>
    </row>
    <row r="596" spans="3:47" ht="12.75" customHeight="1">
      <c r="C596" s="18"/>
      <c r="D596" s="17"/>
      <c r="AN596" s="225"/>
      <c r="AO596" s="225"/>
      <c r="AP596" s="225"/>
      <c r="AQ596" s="225"/>
      <c r="AS596" s="225"/>
      <c r="AU596" s="225"/>
    </row>
    <row r="597" spans="1:47" ht="12.75" customHeight="1">
      <c r="A597" s="169"/>
      <c r="B597" s="17" t="s">
        <v>726</v>
      </c>
      <c r="C597" s="18">
        <v>1327366</v>
      </c>
      <c r="D597" s="17" t="s">
        <v>1049</v>
      </c>
      <c r="E597" s="67" t="s">
        <v>1441</v>
      </c>
      <c r="F597" s="57">
        <v>1</v>
      </c>
      <c r="G597" s="5" t="s">
        <v>1463</v>
      </c>
      <c r="H597" s="51">
        <v>3</v>
      </c>
      <c r="I597" s="57" t="s">
        <v>1207</v>
      </c>
      <c r="J597" s="5" t="s">
        <v>1050</v>
      </c>
      <c r="K597" s="5" t="s">
        <v>1236</v>
      </c>
      <c r="L597" s="24">
        <v>37</v>
      </c>
      <c r="M597" s="72">
        <v>9.8</v>
      </c>
      <c r="N597" s="39">
        <v>7250</v>
      </c>
      <c r="O597" s="16" t="s">
        <v>1050</v>
      </c>
      <c r="P597" s="16" t="s">
        <v>876</v>
      </c>
      <c r="Q597" s="16" t="s">
        <v>1201</v>
      </c>
      <c r="S597" s="57" t="s">
        <v>1858</v>
      </c>
      <c r="T597" s="57" t="s">
        <v>1050</v>
      </c>
      <c r="U597" s="57" t="s">
        <v>1197</v>
      </c>
      <c r="V597" s="57" t="s">
        <v>1313</v>
      </c>
      <c r="W597" s="5">
        <v>2012</v>
      </c>
      <c r="Y597" s="57" t="s">
        <v>945</v>
      </c>
      <c r="Z597" s="57" t="s">
        <v>946</v>
      </c>
      <c r="AA597" s="57">
        <v>2.4</v>
      </c>
      <c r="AB597" s="57"/>
      <c r="AC597" s="280">
        <v>12962</v>
      </c>
      <c r="AD597" s="280">
        <v>64965</v>
      </c>
      <c r="AE597" s="280">
        <v>104003</v>
      </c>
      <c r="AF597" s="280">
        <v>382690</v>
      </c>
      <c r="AG597" s="280">
        <v>8503</v>
      </c>
      <c r="AH597" s="265">
        <v>13526</v>
      </c>
      <c r="AI597" s="280">
        <v>22702</v>
      </c>
      <c r="AJ597" s="280">
        <v>66889</v>
      </c>
      <c r="AK597" s="265">
        <v>116149</v>
      </c>
      <c r="AL597" s="280">
        <v>288929</v>
      </c>
      <c r="AN597" s="225">
        <v>0.19952281997998922</v>
      </c>
      <c r="AO597" s="225">
        <v>0.12463102025903099</v>
      </c>
      <c r="AP597" s="225">
        <v>0.16975881261595546</v>
      </c>
      <c r="AQ597" s="225">
        <v>0.3745484979296978</v>
      </c>
      <c r="AR597" s="223">
        <v>0.5958065368689983</v>
      </c>
      <c r="AS597" s="225">
        <v>0.12712105129393472</v>
      </c>
      <c r="AT597" s="223">
        <v>0.11645386529371755</v>
      </c>
      <c r="AU597" s="225">
        <v>0.07857293660380232</v>
      </c>
    </row>
    <row r="598" spans="1:47" ht="12.75" customHeight="1">
      <c r="A598" s="169"/>
      <c r="B598" s="17" t="s">
        <v>726</v>
      </c>
      <c r="C598" s="18">
        <v>1327366</v>
      </c>
      <c r="D598" s="17" t="s">
        <v>1250</v>
      </c>
      <c r="E598" s="67" t="s">
        <v>1441</v>
      </c>
      <c r="F598" s="57">
        <v>1</v>
      </c>
      <c r="G598" s="5" t="s">
        <v>1463</v>
      </c>
      <c r="H598" s="35">
        <v>4</v>
      </c>
      <c r="I598" s="57" t="s">
        <v>1213</v>
      </c>
      <c r="J598" s="5" t="s">
        <v>1050</v>
      </c>
      <c r="K598" s="5" t="s">
        <v>1250</v>
      </c>
      <c r="L598" s="24">
        <v>78.8</v>
      </c>
      <c r="M598" s="72">
        <v>1.6</v>
      </c>
      <c r="N598" s="39">
        <v>3300</v>
      </c>
      <c r="O598" s="16" t="s">
        <v>1050</v>
      </c>
      <c r="P598" s="57"/>
      <c r="Q598" s="16" t="s">
        <v>1201</v>
      </c>
      <c r="S598" s="57" t="s">
        <v>2150</v>
      </c>
      <c r="T598" s="57" t="s">
        <v>1050</v>
      </c>
      <c r="U598" s="57" t="s">
        <v>1197</v>
      </c>
      <c r="V598" s="5" t="s">
        <v>1313</v>
      </c>
      <c r="W598" s="5">
        <v>2012</v>
      </c>
      <c r="Y598" s="57" t="s">
        <v>947</v>
      </c>
      <c r="Z598" s="57" t="s">
        <v>2149</v>
      </c>
      <c r="AA598" s="5">
        <v>1.75</v>
      </c>
      <c r="AC598" s="280">
        <v>7474</v>
      </c>
      <c r="AD598" s="280">
        <v>42037</v>
      </c>
      <c r="AE598" s="280">
        <v>104003</v>
      </c>
      <c r="AF598" s="280">
        <v>382690</v>
      </c>
      <c r="AG598" s="280">
        <v>2501</v>
      </c>
      <c r="AH598" s="265">
        <v>3582</v>
      </c>
      <c r="AI598" s="280">
        <v>4921</v>
      </c>
      <c r="AJ598" s="280">
        <v>66889</v>
      </c>
      <c r="AK598" s="265">
        <v>116150</v>
      </c>
      <c r="AL598" s="280">
        <v>288929</v>
      </c>
      <c r="AN598" s="225">
        <v>0.17779575136189546</v>
      </c>
      <c r="AO598" s="225">
        <v>0.07186331163524129</v>
      </c>
      <c r="AP598" s="225">
        <v>0.10984608952415793</v>
      </c>
      <c r="AQ598" s="225">
        <v>0.508230034545824</v>
      </c>
      <c r="AR598" s="223">
        <v>0.727900833163991</v>
      </c>
      <c r="AS598" s="225">
        <v>0.03739030333836655</v>
      </c>
      <c r="AT598" s="223">
        <v>0.030839431769263882</v>
      </c>
      <c r="AU598" s="225">
        <v>0.01703186596014938</v>
      </c>
    </row>
    <row r="599" spans="3:47" ht="12.75" customHeight="1">
      <c r="C599" s="18"/>
      <c r="D599" s="17"/>
      <c r="AN599" s="225"/>
      <c r="AO599" s="225"/>
      <c r="AP599" s="225"/>
      <c r="AQ599" s="225"/>
      <c r="AS599" s="225"/>
      <c r="AU599" s="225"/>
    </row>
    <row r="600" spans="1:51" s="92" customFormat="1" ht="12.75">
      <c r="A600" s="170"/>
      <c r="B600" s="34" t="s">
        <v>727</v>
      </c>
      <c r="C600" s="18">
        <v>1313516</v>
      </c>
      <c r="D600" s="34" t="s">
        <v>1051</v>
      </c>
      <c r="E600" s="67" t="s">
        <v>950</v>
      </c>
      <c r="F600" s="35">
        <v>1</v>
      </c>
      <c r="G600" s="35" t="s">
        <v>322</v>
      </c>
      <c r="H600" s="35">
        <v>2</v>
      </c>
      <c r="I600" s="35" t="s">
        <v>1204</v>
      </c>
      <c r="J600" s="35" t="s">
        <v>1052</v>
      </c>
      <c r="K600" s="35" t="s">
        <v>1236</v>
      </c>
      <c r="L600" s="85">
        <v>572.69</v>
      </c>
      <c r="M600" s="35">
        <v>9.4</v>
      </c>
      <c r="N600" s="36">
        <v>16300</v>
      </c>
      <c r="O600" s="62" t="s">
        <v>876</v>
      </c>
      <c r="P600" s="62" t="s">
        <v>1054</v>
      </c>
      <c r="Q600" s="62" t="s">
        <v>1435</v>
      </c>
      <c r="R600" s="35"/>
      <c r="S600" s="59" t="s">
        <v>135</v>
      </c>
      <c r="T600" s="35" t="s">
        <v>1964</v>
      </c>
      <c r="U600" s="35" t="s">
        <v>1197</v>
      </c>
      <c r="V600" s="35" t="s">
        <v>1313</v>
      </c>
      <c r="W600" s="35">
        <v>2013</v>
      </c>
      <c r="X600" s="35" t="s">
        <v>1369</v>
      </c>
      <c r="Y600" s="62" t="s">
        <v>1963</v>
      </c>
      <c r="Z600" s="35"/>
      <c r="AA600" s="35">
        <v>3.67</v>
      </c>
      <c r="AB600" s="35"/>
      <c r="AC600" s="280">
        <v>16209</v>
      </c>
      <c r="AD600" s="280">
        <v>115720</v>
      </c>
      <c r="AE600" s="280">
        <v>117330</v>
      </c>
      <c r="AF600" s="226">
        <v>595285</v>
      </c>
      <c r="AG600" s="280">
        <v>12239</v>
      </c>
      <c r="AH600" s="284">
        <v>19325</v>
      </c>
      <c r="AI600" s="280">
        <v>29989</v>
      </c>
      <c r="AJ600" s="280">
        <v>83005</v>
      </c>
      <c r="AK600" s="284">
        <v>172879</v>
      </c>
      <c r="AL600" s="280">
        <v>457985</v>
      </c>
      <c r="AN600" s="225">
        <v>0.14007086069823713</v>
      </c>
      <c r="AO600" s="225">
        <v>0.13814881104576834</v>
      </c>
      <c r="AP600" s="225">
        <v>0.19439428173059964</v>
      </c>
      <c r="AQ600" s="225">
        <v>0.4081163093134149</v>
      </c>
      <c r="AR600" s="225">
        <v>0.6444029477475074</v>
      </c>
      <c r="AS600" s="225">
        <v>0.1474489488585025</v>
      </c>
      <c r="AT600" s="225">
        <v>0.1117833860677121</v>
      </c>
      <c r="AU600" s="225">
        <v>0.06548031049051825</v>
      </c>
      <c r="AV600" s="236"/>
      <c r="AW600" s="225"/>
      <c r="AX600" s="236"/>
      <c r="AY600" s="225"/>
    </row>
    <row r="601" spans="1:51" s="92" customFormat="1" ht="12.75" customHeight="1">
      <c r="A601" s="170"/>
      <c r="B601" s="34" t="s">
        <v>727</v>
      </c>
      <c r="C601" s="18"/>
      <c r="D601" s="34" t="s">
        <v>1965</v>
      </c>
      <c r="E601" s="34"/>
      <c r="F601" s="35">
        <v>1</v>
      </c>
      <c r="G601" s="35" t="s">
        <v>322</v>
      </c>
      <c r="H601" s="51">
        <v>5</v>
      </c>
      <c r="I601" s="35" t="s">
        <v>1205</v>
      </c>
      <c r="J601" s="35" t="s">
        <v>1053</v>
      </c>
      <c r="K601" s="35" t="s">
        <v>1236</v>
      </c>
      <c r="L601" s="85">
        <v>170</v>
      </c>
      <c r="M601" s="35">
        <v>8.5</v>
      </c>
      <c r="N601" s="36">
        <v>8500</v>
      </c>
      <c r="O601" s="62" t="s">
        <v>1053</v>
      </c>
      <c r="P601" s="62" t="s">
        <v>1966</v>
      </c>
      <c r="Q601" s="62" t="s">
        <v>1967</v>
      </c>
      <c r="R601" s="35"/>
      <c r="S601" s="35" t="s">
        <v>1969</v>
      </c>
      <c r="T601" s="35" t="s">
        <v>1053</v>
      </c>
      <c r="U601" s="35" t="s">
        <v>1197</v>
      </c>
      <c r="V601" s="35" t="s">
        <v>998</v>
      </c>
      <c r="W601" s="35" t="s">
        <v>2077</v>
      </c>
      <c r="X601" s="35" t="s">
        <v>2077</v>
      </c>
      <c r="Y601" s="62" t="s">
        <v>1968</v>
      </c>
      <c r="Z601" s="35" t="s">
        <v>2077</v>
      </c>
      <c r="AA601" s="35">
        <v>3.322</v>
      </c>
      <c r="AB601" s="35"/>
      <c r="AC601" s="280"/>
      <c r="AD601" s="280"/>
      <c r="AE601" s="280"/>
      <c r="AF601" s="280"/>
      <c r="AG601" s="280"/>
      <c r="AH601" s="284"/>
      <c r="AI601" s="280"/>
      <c r="AJ601" s="280"/>
      <c r="AK601" s="284"/>
      <c r="AL601" s="280"/>
      <c r="AN601" s="225"/>
      <c r="AO601" s="225"/>
      <c r="AP601" s="225"/>
      <c r="AQ601" s="225"/>
      <c r="AR601" s="225"/>
      <c r="AS601" s="225"/>
      <c r="AT601" s="225"/>
      <c r="AU601" s="225"/>
      <c r="AV601" s="236"/>
      <c r="AW601" s="225"/>
      <c r="AX601" s="236"/>
      <c r="AY601" s="225"/>
    </row>
    <row r="602" spans="1:51" s="92" customFormat="1" ht="12.75" customHeight="1">
      <c r="A602" s="170"/>
      <c r="B602" s="34" t="s">
        <v>727</v>
      </c>
      <c r="C602" s="18"/>
      <c r="D602" s="34" t="s">
        <v>136</v>
      </c>
      <c r="E602" s="34"/>
      <c r="F602" s="35">
        <v>1</v>
      </c>
      <c r="G602" s="35" t="s">
        <v>322</v>
      </c>
      <c r="H602" s="51">
        <v>5</v>
      </c>
      <c r="I602" s="35" t="s">
        <v>1205</v>
      </c>
      <c r="J602" s="35" t="s">
        <v>1053</v>
      </c>
      <c r="K602" s="35" t="s">
        <v>1236</v>
      </c>
      <c r="L602" s="85">
        <v>135</v>
      </c>
      <c r="M602" s="35" t="s">
        <v>2077</v>
      </c>
      <c r="N602" s="36" t="s">
        <v>2077</v>
      </c>
      <c r="O602" s="104" t="s">
        <v>1970</v>
      </c>
      <c r="P602" s="104" t="s">
        <v>1971</v>
      </c>
      <c r="Q602" s="62"/>
      <c r="R602" s="35"/>
      <c r="S602" s="35" t="s">
        <v>1969</v>
      </c>
      <c r="T602" s="35" t="s">
        <v>1053</v>
      </c>
      <c r="U602" s="35" t="s">
        <v>1197</v>
      </c>
      <c r="V602" s="35" t="s">
        <v>998</v>
      </c>
      <c r="W602" s="35" t="s">
        <v>2077</v>
      </c>
      <c r="X602" s="35" t="s">
        <v>2077</v>
      </c>
      <c r="Y602" s="62" t="s">
        <v>1968</v>
      </c>
      <c r="Z602" s="35" t="s">
        <v>2077</v>
      </c>
      <c r="AA602" s="35">
        <v>3.25</v>
      </c>
      <c r="AB602" s="35"/>
      <c r="AC602" s="280"/>
      <c r="AD602" s="280"/>
      <c r="AE602" s="280"/>
      <c r="AF602" s="280"/>
      <c r="AG602" s="280"/>
      <c r="AH602" s="284"/>
      <c r="AI602" s="280"/>
      <c r="AJ602" s="280"/>
      <c r="AK602" s="284"/>
      <c r="AL602" s="280"/>
      <c r="AN602" s="225"/>
      <c r="AO602" s="225"/>
      <c r="AP602" s="225"/>
      <c r="AQ602" s="225"/>
      <c r="AR602" s="225"/>
      <c r="AS602" s="225"/>
      <c r="AT602" s="225"/>
      <c r="AU602" s="225"/>
      <c r="AV602" s="236"/>
      <c r="AW602" s="225"/>
      <c r="AX602" s="236"/>
      <c r="AY602" s="225"/>
    </row>
    <row r="603" spans="1:51" s="92" customFormat="1" ht="12.75" customHeight="1">
      <c r="A603" s="170"/>
      <c r="B603" s="34" t="s">
        <v>727</v>
      </c>
      <c r="C603" s="18"/>
      <c r="D603" s="34" t="s">
        <v>1356</v>
      </c>
      <c r="E603" s="34"/>
      <c r="F603" s="35">
        <v>1</v>
      </c>
      <c r="G603" s="35" t="s">
        <v>322</v>
      </c>
      <c r="H603" s="51">
        <v>5</v>
      </c>
      <c r="I603" s="35" t="s">
        <v>1205</v>
      </c>
      <c r="J603" s="35" t="s">
        <v>1053</v>
      </c>
      <c r="K603" s="35" t="s">
        <v>210</v>
      </c>
      <c r="L603" s="85">
        <v>350</v>
      </c>
      <c r="M603" s="35">
        <v>62</v>
      </c>
      <c r="N603" s="36" t="s">
        <v>2077</v>
      </c>
      <c r="O603" s="62" t="s">
        <v>1053</v>
      </c>
      <c r="P603" s="59"/>
      <c r="Q603" s="59"/>
      <c r="R603" s="35"/>
      <c r="S603" s="35" t="s">
        <v>1969</v>
      </c>
      <c r="T603" s="35" t="s">
        <v>1053</v>
      </c>
      <c r="U603" s="35" t="s">
        <v>1197</v>
      </c>
      <c r="V603" s="35" t="s">
        <v>998</v>
      </c>
      <c r="W603" s="35" t="s">
        <v>2077</v>
      </c>
      <c r="X603" s="35" t="s">
        <v>2077</v>
      </c>
      <c r="Y603" s="62" t="s">
        <v>1968</v>
      </c>
      <c r="Z603" s="35" t="s">
        <v>2077</v>
      </c>
      <c r="AA603" s="35">
        <v>7.287</v>
      </c>
      <c r="AB603" s="35"/>
      <c r="AC603" s="280"/>
      <c r="AD603" s="280"/>
      <c r="AE603" s="280"/>
      <c r="AF603" s="280"/>
      <c r="AG603" s="280"/>
      <c r="AH603" s="284"/>
      <c r="AI603" s="280"/>
      <c r="AJ603" s="280"/>
      <c r="AK603" s="284"/>
      <c r="AL603" s="280"/>
      <c r="AN603" s="225"/>
      <c r="AO603" s="225"/>
      <c r="AP603" s="225"/>
      <c r="AQ603" s="225"/>
      <c r="AR603" s="225"/>
      <c r="AS603" s="225"/>
      <c r="AT603" s="225"/>
      <c r="AU603" s="225"/>
      <c r="AV603" s="236"/>
      <c r="AW603" s="225"/>
      <c r="AX603" s="236"/>
      <c r="AY603" s="225"/>
    </row>
    <row r="604" spans="1:51" s="92" customFormat="1" ht="12.75" customHeight="1">
      <c r="A604" s="170"/>
      <c r="B604" s="34" t="s">
        <v>727</v>
      </c>
      <c r="C604" s="18"/>
      <c r="D604" s="34" t="s">
        <v>1972</v>
      </c>
      <c r="E604" s="34"/>
      <c r="F604" s="35">
        <v>1</v>
      </c>
      <c r="G604" s="35" t="s">
        <v>322</v>
      </c>
      <c r="H604" s="51">
        <v>5</v>
      </c>
      <c r="I604" s="35" t="s">
        <v>1205</v>
      </c>
      <c r="J604" s="35" t="s">
        <v>1053</v>
      </c>
      <c r="K604" s="35" t="s">
        <v>1236</v>
      </c>
      <c r="L604" s="85">
        <v>150</v>
      </c>
      <c r="M604" s="35" t="s">
        <v>2077</v>
      </c>
      <c r="N604" s="36" t="s">
        <v>2077</v>
      </c>
      <c r="O604" s="62" t="s">
        <v>1053</v>
      </c>
      <c r="P604" s="59"/>
      <c r="Q604" s="59"/>
      <c r="R604" s="35"/>
      <c r="S604" s="35" t="s">
        <v>1969</v>
      </c>
      <c r="T604" s="35" t="s">
        <v>1053</v>
      </c>
      <c r="U604" s="35" t="s">
        <v>1197</v>
      </c>
      <c r="V604" s="35" t="s">
        <v>998</v>
      </c>
      <c r="W604" s="35" t="s">
        <v>2077</v>
      </c>
      <c r="X604" s="35" t="s">
        <v>2077</v>
      </c>
      <c r="Y604" s="62" t="s">
        <v>1968</v>
      </c>
      <c r="Z604" s="35" t="s">
        <v>2077</v>
      </c>
      <c r="AA604" s="35">
        <v>3.886</v>
      </c>
      <c r="AB604" s="35"/>
      <c r="AC604" s="280"/>
      <c r="AD604" s="280"/>
      <c r="AE604" s="280"/>
      <c r="AF604" s="280"/>
      <c r="AG604" s="280"/>
      <c r="AH604" s="284"/>
      <c r="AI604" s="280"/>
      <c r="AJ604" s="280"/>
      <c r="AK604" s="284"/>
      <c r="AL604" s="280"/>
      <c r="AN604" s="225"/>
      <c r="AO604" s="225"/>
      <c r="AP604" s="225"/>
      <c r="AQ604" s="225"/>
      <c r="AR604" s="225"/>
      <c r="AS604" s="225"/>
      <c r="AT604" s="225"/>
      <c r="AU604" s="225"/>
      <c r="AV604" s="236"/>
      <c r="AW604" s="225"/>
      <c r="AX604" s="236"/>
      <c r="AY604" s="225"/>
    </row>
    <row r="605" spans="3:47" ht="12.75" customHeight="1">
      <c r="C605" s="18"/>
      <c r="D605" s="17"/>
      <c r="AN605" s="225"/>
      <c r="AO605" s="225"/>
      <c r="AP605" s="225"/>
      <c r="AQ605" s="225"/>
      <c r="AS605" s="225"/>
      <c r="AU605" s="225"/>
    </row>
    <row r="606" spans="1:47" ht="12.75" customHeight="1">
      <c r="A606" s="171"/>
      <c r="B606" s="34" t="s">
        <v>323</v>
      </c>
      <c r="C606" s="18">
        <v>1304926</v>
      </c>
      <c r="D606" s="17" t="s">
        <v>344</v>
      </c>
      <c r="E606" s="67" t="s">
        <v>950</v>
      </c>
      <c r="F606" s="5">
        <v>1</v>
      </c>
      <c r="G606" s="5" t="s">
        <v>314</v>
      </c>
      <c r="H606" s="51">
        <v>3</v>
      </c>
      <c r="I606" s="16" t="s">
        <v>1207</v>
      </c>
      <c r="J606" s="5" t="s">
        <v>1055</v>
      </c>
      <c r="K606" s="35" t="s">
        <v>1925</v>
      </c>
      <c r="L606" s="24">
        <v>404</v>
      </c>
      <c r="M606" s="5">
        <v>8.5</v>
      </c>
      <c r="N606" s="15">
        <v>2418</v>
      </c>
      <c r="O606" s="16" t="s">
        <v>1055</v>
      </c>
      <c r="P606" s="16" t="s">
        <v>1503</v>
      </c>
      <c r="Q606" s="16" t="s">
        <v>1506</v>
      </c>
      <c r="S606" s="5" t="s">
        <v>1502</v>
      </c>
      <c r="T606" s="5" t="s">
        <v>1055</v>
      </c>
      <c r="U606" s="5" t="s">
        <v>1197</v>
      </c>
      <c r="V606" s="5" t="s">
        <v>1318</v>
      </c>
      <c r="W606" s="5" t="s">
        <v>2077</v>
      </c>
      <c r="Y606" s="16" t="s">
        <v>1504</v>
      </c>
      <c r="Z606" s="16" t="s">
        <v>1505</v>
      </c>
      <c r="AA606" s="5">
        <v>6.02</v>
      </c>
      <c r="AC606" s="226">
        <v>3170</v>
      </c>
      <c r="AD606" s="226">
        <v>16996</v>
      </c>
      <c r="AE606" s="226">
        <v>159126</v>
      </c>
      <c r="AF606" s="226">
        <v>602752</v>
      </c>
      <c r="AG606" s="226">
        <v>7041</v>
      </c>
      <c r="AH606" s="265">
        <v>8873</v>
      </c>
      <c r="AI606" s="226">
        <v>14455</v>
      </c>
      <c r="AJ606" s="226">
        <v>132393</v>
      </c>
      <c r="AK606" s="265">
        <v>150498</v>
      </c>
      <c r="AL606" s="226">
        <v>478385</v>
      </c>
      <c r="AN606" s="225">
        <v>0.1865144739938809</v>
      </c>
      <c r="AO606" s="225">
        <v>0.01992132021165617</v>
      </c>
      <c r="AP606" s="225">
        <v>0.028197334890634956</v>
      </c>
      <c r="AQ606" s="225">
        <v>0.487097890003459</v>
      </c>
      <c r="AR606" s="223">
        <v>0.613836042891733</v>
      </c>
      <c r="AS606" s="225">
        <v>0.05318257007545716</v>
      </c>
      <c r="AT606" s="223">
        <v>0.0589575941208521</v>
      </c>
      <c r="AU606" s="225">
        <v>0.0302162484191603</v>
      </c>
    </row>
    <row r="607" spans="1:47" ht="12.75" customHeight="1">
      <c r="A607" s="171"/>
      <c r="B607" s="34" t="s">
        <v>323</v>
      </c>
      <c r="C607" s="18"/>
      <c r="D607" s="17" t="s">
        <v>345</v>
      </c>
      <c r="F607" s="5">
        <v>1</v>
      </c>
      <c r="G607" s="5" t="s">
        <v>314</v>
      </c>
      <c r="H607" s="51">
        <v>5</v>
      </c>
      <c r="I607" s="35" t="s">
        <v>1205</v>
      </c>
      <c r="J607" s="5" t="s">
        <v>1055</v>
      </c>
      <c r="K607" s="5" t="s">
        <v>1926</v>
      </c>
      <c r="L607" s="24" t="s">
        <v>2077</v>
      </c>
      <c r="M607" s="5" t="s">
        <v>2077</v>
      </c>
      <c r="N607" s="15" t="s">
        <v>2077</v>
      </c>
      <c r="O607" s="16" t="s">
        <v>346</v>
      </c>
      <c r="P607" s="16"/>
      <c r="Q607" s="16"/>
      <c r="U607" s="5" t="s">
        <v>1197</v>
      </c>
      <c r="V607" s="5" t="s">
        <v>998</v>
      </c>
      <c r="W607" s="30" t="s">
        <v>2077</v>
      </c>
      <c r="Y607" s="32" t="s">
        <v>2077</v>
      </c>
      <c r="Z607" s="32" t="s">
        <v>2077</v>
      </c>
      <c r="AA607" s="30" t="s">
        <v>2077</v>
      </c>
      <c r="AB607" s="30"/>
      <c r="AN607" s="225"/>
      <c r="AO607" s="225"/>
      <c r="AP607" s="225"/>
      <c r="AQ607" s="225"/>
      <c r="AS607" s="225"/>
      <c r="AU607" s="225"/>
    </row>
    <row r="608" spans="1:47" ht="12.75" customHeight="1">
      <c r="A608" s="171"/>
      <c r="B608" s="34" t="s">
        <v>323</v>
      </c>
      <c r="C608" s="18"/>
      <c r="D608" s="17" t="s">
        <v>960</v>
      </c>
      <c r="F608" s="5">
        <v>1</v>
      </c>
      <c r="G608" s="5" t="s">
        <v>314</v>
      </c>
      <c r="H608" s="51">
        <v>5</v>
      </c>
      <c r="I608" s="35" t="s">
        <v>1205</v>
      </c>
      <c r="J608" s="5" t="s">
        <v>1055</v>
      </c>
      <c r="K608" s="5" t="s">
        <v>1926</v>
      </c>
      <c r="L608" s="24" t="s">
        <v>2077</v>
      </c>
      <c r="M608" s="5" t="s">
        <v>2077</v>
      </c>
      <c r="N608" s="15" t="s">
        <v>2077</v>
      </c>
      <c r="O608" s="16" t="s">
        <v>346</v>
      </c>
      <c r="P608" s="16"/>
      <c r="Q608" s="16"/>
      <c r="U608" s="5" t="s">
        <v>1197</v>
      </c>
      <c r="V608" s="5" t="s">
        <v>998</v>
      </c>
      <c r="W608" s="30" t="s">
        <v>2077</v>
      </c>
      <c r="Y608" s="32" t="s">
        <v>2077</v>
      </c>
      <c r="Z608" s="32" t="s">
        <v>2077</v>
      </c>
      <c r="AA608" s="30" t="s">
        <v>2077</v>
      </c>
      <c r="AB608" s="30"/>
      <c r="AN608" s="225"/>
      <c r="AO608" s="225"/>
      <c r="AP608" s="225"/>
      <c r="AQ608" s="225"/>
      <c r="AS608" s="225"/>
      <c r="AU608" s="225"/>
    </row>
    <row r="609" spans="3:47" ht="12.75" customHeight="1">
      <c r="C609" s="18"/>
      <c r="D609" s="17"/>
      <c r="AN609" s="225"/>
      <c r="AO609" s="225"/>
      <c r="AP609" s="225"/>
      <c r="AQ609" s="225"/>
      <c r="AS609" s="225"/>
      <c r="AU609" s="225"/>
    </row>
    <row r="610" spans="1:51" s="92" customFormat="1" ht="12.75" customHeight="1">
      <c r="A610" s="172"/>
      <c r="B610" s="34" t="s">
        <v>728</v>
      </c>
      <c r="C610" s="18">
        <v>1297552</v>
      </c>
      <c r="D610" s="34" t="s">
        <v>1005</v>
      </c>
      <c r="E610" s="34"/>
      <c r="F610" s="35">
        <v>1</v>
      </c>
      <c r="G610" s="35" t="s">
        <v>326</v>
      </c>
      <c r="H610" s="35">
        <v>4</v>
      </c>
      <c r="I610" s="35" t="s">
        <v>1213</v>
      </c>
      <c r="J610" s="35" t="s">
        <v>728</v>
      </c>
      <c r="K610" s="35" t="s">
        <v>1250</v>
      </c>
      <c r="L610" s="85">
        <v>130</v>
      </c>
      <c r="M610" s="118">
        <v>6</v>
      </c>
      <c r="N610" s="36">
        <v>1184</v>
      </c>
      <c r="O610" s="62" t="s">
        <v>1056</v>
      </c>
      <c r="P610" s="104" t="s">
        <v>1973</v>
      </c>
      <c r="Q610" s="59"/>
      <c r="R610" s="35"/>
      <c r="S610" s="35" t="s">
        <v>2137</v>
      </c>
      <c r="T610" s="35" t="s">
        <v>2138</v>
      </c>
      <c r="U610" s="35" t="s">
        <v>2136</v>
      </c>
      <c r="V610" s="35" t="s">
        <v>1313</v>
      </c>
      <c r="W610" s="35" t="s">
        <v>2077</v>
      </c>
      <c r="X610" s="35" t="s">
        <v>2077</v>
      </c>
      <c r="Y610" s="104" t="s">
        <v>1974</v>
      </c>
      <c r="Z610" s="35"/>
      <c r="AA610" s="35">
        <v>3.2</v>
      </c>
      <c r="AB610" s="35"/>
      <c r="AC610" s="280"/>
      <c r="AD610" s="280"/>
      <c r="AE610" s="280"/>
      <c r="AF610" s="280"/>
      <c r="AG610" s="280"/>
      <c r="AH610" s="284"/>
      <c r="AI610" s="280"/>
      <c r="AJ610" s="280"/>
      <c r="AK610" s="284"/>
      <c r="AL610" s="280"/>
      <c r="AN610" s="225"/>
      <c r="AO610" s="225"/>
      <c r="AP610" s="225"/>
      <c r="AQ610" s="225"/>
      <c r="AR610" s="225"/>
      <c r="AS610" s="225"/>
      <c r="AT610" s="225"/>
      <c r="AU610" s="225"/>
      <c r="AV610" s="236"/>
      <c r="AW610" s="225"/>
      <c r="AX610" s="236"/>
      <c r="AY610" s="225"/>
    </row>
    <row r="611" spans="1:51" s="92" customFormat="1" ht="12.75" customHeight="1">
      <c r="A611" s="172"/>
      <c r="B611" s="34" t="s">
        <v>728</v>
      </c>
      <c r="C611" s="18"/>
      <c r="D611" s="34" t="s">
        <v>1975</v>
      </c>
      <c r="E611" s="34"/>
      <c r="F611" s="35">
        <v>1</v>
      </c>
      <c r="G611" s="35" t="s">
        <v>326</v>
      </c>
      <c r="H611" s="51">
        <v>5</v>
      </c>
      <c r="I611" s="35" t="s">
        <v>1205</v>
      </c>
      <c r="J611" s="35" t="s">
        <v>2040</v>
      </c>
      <c r="K611" s="35" t="s">
        <v>1236</v>
      </c>
      <c r="L611" s="85">
        <f>6.5+5.2+2.7</f>
        <v>14.399999999999999</v>
      </c>
      <c r="M611" s="35">
        <v>14.45</v>
      </c>
      <c r="N611" s="36">
        <v>1054</v>
      </c>
      <c r="O611" s="62" t="s">
        <v>1976</v>
      </c>
      <c r="P611" s="59"/>
      <c r="Q611" s="104" t="s">
        <v>1977</v>
      </c>
      <c r="R611" s="35"/>
      <c r="S611" s="35" t="s">
        <v>2139</v>
      </c>
      <c r="T611" s="35" t="s">
        <v>2140</v>
      </c>
      <c r="U611" s="35" t="s">
        <v>2136</v>
      </c>
      <c r="V611" s="35" t="s">
        <v>998</v>
      </c>
      <c r="W611" s="35" t="s">
        <v>2077</v>
      </c>
      <c r="X611" s="35" t="s">
        <v>2077</v>
      </c>
      <c r="Y611" s="104" t="s">
        <v>1974</v>
      </c>
      <c r="Z611" s="148"/>
      <c r="AA611" s="316">
        <v>22.6</v>
      </c>
      <c r="AB611" s="148"/>
      <c r="AC611" s="280"/>
      <c r="AD611" s="280"/>
      <c r="AE611" s="280"/>
      <c r="AF611" s="280"/>
      <c r="AG611" s="280"/>
      <c r="AH611" s="284"/>
      <c r="AI611" s="280"/>
      <c r="AJ611" s="280"/>
      <c r="AK611" s="284"/>
      <c r="AL611" s="280"/>
      <c r="AN611" s="225"/>
      <c r="AO611" s="225"/>
      <c r="AP611" s="225"/>
      <c r="AQ611" s="225"/>
      <c r="AR611" s="225"/>
      <c r="AS611" s="225"/>
      <c r="AT611" s="225"/>
      <c r="AU611" s="225"/>
      <c r="AV611" s="236"/>
      <c r="AW611" s="225"/>
      <c r="AX611" s="236"/>
      <c r="AY611" s="225"/>
    </row>
    <row r="612" spans="1:51" s="92" customFormat="1" ht="12.75" customHeight="1">
      <c r="A612" s="172"/>
      <c r="B612" s="34" t="s">
        <v>728</v>
      </c>
      <c r="C612" s="18"/>
      <c r="D612" s="34" t="s">
        <v>1978</v>
      </c>
      <c r="E612" s="34"/>
      <c r="F612" s="35">
        <v>1</v>
      </c>
      <c r="G612" s="35" t="s">
        <v>326</v>
      </c>
      <c r="H612" s="51">
        <v>5</v>
      </c>
      <c r="I612" s="35" t="s">
        <v>1205</v>
      </c>
      <c r="J612" s="35" t="s">
        <v>2040</v>
      </c>
      <c r="K612" s="35" t="s">
        <v>1236</v>
      </c>
      <c r="L612" s="85">
        <f>7.6+6.1</f>
        <v>13.7</v>
      </c>
      <c r="M612" s="35">
        <v>11.59</v>
      </c>
      <c r="N612" s="36">
        <v>341</v>
      </c>
      <c r="O612" s="62" t="s">
        <v>1976</v>
      </c>
      <c r="P612" s="59"/>
      <c r="Q612" s="104" t="s">
        <v>1977</v>
      </c>
      <c r="R612" s="35"/>
      <c r="S612" s="35" t="s">
        <v>2139</v>
      </c>
      <c r="T612" s="35" t="s">
        <v>2140</v>
      </c>
      <c r="U612" s="35" t="s">
        <v>2136</v>
      </c>
      <c r="V612" s="35" t="s">
        <v>998</v>
      </c>
      <c r="W612" s="35" t="s">
        <v>2077</v>
      </c>
      <c r="X612" s="35" t="s">
        <v>2077</v>
      </c>
      <c r="Y612" s="104" t="s">
        <v>1974</v>
      </c>
      <c r="Z612" s="148"/>
      <c r="AA612" s="316"/>
      <c r="AB612" s="148"/>
      <c r="AC612" s="280"/>
      <c r="AD612" s="280"/>
      <c r="AE612" s="280"/>
      <c r="AF612" s="280"/>
      <c r="AG612" s="280"/>
      <c r="AH612" s="284"/>
      <c r="AI612" s="280"/>
      <c r="AJ612" s="280"/>
      <c r="AK612" s="284"/>
      <c r="AL612" s="280"/>
      <c r="AN612" s="225"/>
      <c r="AO612" s="225"/>
      <c r="AP612" s="225"/>
      <c r="AQ612" s="225"/>
      <c r="AR612" s="225"/>
      <c r="AS612" s="225"/>
      <c r="AT612" s="225"/>
      <c r="AU612" s="225"/>
      <c r="AV612" s="236"/>
      <c r="AW612" s="225"/>
      <c r="AX612" s="236"/>
      <c r="AY612" s="225"/>
    </row>
    <row r="613" spans="1:51" s="92" customFormat="1" ht="12.75" customHeight="1">
      <c r="A613" s="172"/>
      <c r="B613" s="34" t="s">
        <v>728</v>
      </c>
      <c r="C613" s="18"/>
      <c r="D613" s="89" t="s">
        <v>1979</v>
      </c>
      <c r="E613" s="89"/>
      <c r="F613" s="35">
        <v>1</v>
      </c>
      <c r="G613" s="35" t="s">
        <v>326</v>
      </c>
      <c r="H613" s="51">
        <v>5</v>
      </c>
      <c r="I613" s="35" t="s">
        <v>1205</v>
      </c>
      <c r="J613" s="35" t="s">
        <v>2040</v>
      </c>
      <c r="K613" s="35" t="s">
        <v>1236</v>
      </c>
      <c r="L613" s="85">
        <v>8.4</v>
      </c>
      <c r="M613" s="35">
        <v>8.37</v>
      </c>
      <c r="N613" s="36">
        <v>1008</v>
      </c>
      <c r="O613" s="62" t="s">
        <v>1976</v>
      </c>
      <c r="P613" s="59"/>
      <c r="Q613" s="104" t="s">
        <v>1977</v>
      </c>
      <c r="R613" s="35"/>
      <c r="S613" s="35" t="s">
        <v>2139</v>
      </c>
      <c r="T613" s="35" t="s">
        <v>2140</v>
      </c>
      <c r="U613" s="35" t="s">
        <v>2136</v>
      </c>
      <c r="V613" s="35" t="s">
        <v>998</v>
      </c>
      <c r="W613" s="35" t="s">
        <v>2077</v>
      </c>
      <c r="X613" s="35" t="s">
        <v>2077</v>
      </c>
      <c r="Y613" s="104" t="s">
        <v>1974</v>
      </c>
      <c r="Z613" s="148"/>
      <c r="AA613" s="316"/>
      <c r="AB613" s="148"/>
      <c r="AC613" s="280"/>
      <c r="AD613" s="280"/>
      <c r="AE613" s="280"/>
      <c r="AF613" s="280"/>
      <c r="AG613" s="280"/>
      <c r="AH613" s="284"/>
      <c r="AI613" s="280"/>
      <c r="AJ613" s="280"/>
      <c r="AK613" s="284"/>
      <c r="AL613" s="280"/>
      <c r="AN613" s="225"/>
      <c r="AO613" s="225"/>
      <c r="AP613" s="225"/>
      <c r="AQ613" s="225"/>
      <c r="AR613" s="225"/>
      <c r="AS613" s="225"/>
      <c r="AT613" s="225"/>
      <c r="AU613" s="225"/>
      <c r="AV613" s="236"/>
      <c r="AW613" s="225"/>
      <c r="AX613" s="236"/>
      <c r="AY613" s="225"/>
    </row>
    <row r="614" spans="1:51" s="92" customFormat="1" ht="12.75" customHeight="1">
      <c r="A614" s="172"/>
      <c r="B614" s="34" t="s">
        <v>728</v>
      </c>
      <c r="C614" s="18"/>
      <c r="D614" s="89" t="s">
        <v>1980</v>
      </c>
      <c r="E614" s="89"/>
      <c r="F614" s="35">
        <v>1</v>
      </c>
      <c r="G614" s="35" t="s">
        <v>326</v>
      </c>
      <c r="H614" s="51">
        <v>5</v>
      </c>
      <c r="I614" s="35" t="s">
        <v>1205</v>
      </c>
      <c r="J614" s="35" t="s">
        <v>2040</v>
      </c>
      <c r="K614" s="35" t="s">
        <v>1236</v>
      </c>
      <c r="L614" s="85">
        <v>3.7</v>
      </c>
      <c r="M614" s="35">
        <v>4.79</v>
      </c>
      <c r="N614" s="36">
        <v>233</v>
      </c>
      <c r="O614" s="62" t="s">
        <v>1976</v>
      </c>
      <c r="P614" s="59"/>
      <c r="Q614" s="104" t="s">
        <v>1977</v>
      </c>
      <c r="R614" s="35"/>
      <c r="S614" s="35" t="s">
        <v>2139</v>
      </c>
      <c r="T614" s="35" t="s">
        <v>2140</v>
      </c>
      <c r="U614" s="35" t="s">
        <v>2136</v>
      </c>
      <c r="V614" s="35" t="s">
        <v>998</v>
      </c>
      <c r="W614" s="35" t="s">
        <v>2077</v>
      </c>
      <c r="X614" s="35" t="s">
        <v>2077</v>
      </c>
      <c r="Y614" s="104" t="s">
        <v>1974</v>
      </c>
      <c r="Z614" s="148"/>
      <c r="AA614" s="316"/>
      <c r="AB614" s="148"/>
      <c r="AC614" s="280"/>
      <c r="AD614" s="280"/>
      <c r="AE614" s="280"/>
      <c r="AF614" s="280"/>
      <c r="AG614" s="280"/>
      <c r="AH614" s="284"/>
      <c r="AI614" s="280"/>
      <c r="AJ614" s="280"/>
      <c r="AK614" s="284"/>
      <c r="AL614" s="280"/>
      <c r="AN614" s="225"/>
      <c r="AO614" s="225"/>
      <c r="AP614" s="225"/>
      <c r="AQ614" s="225"/>
      <c r="AR614" s="225"/>
      <c r="AS614" s="225"/>
      <c r="AT614" s="225"/>
      <c r="AU614" s="225"/>
      <c r="AV614" s="236"/>
      <c r="AW614" s="225"/>
      <c r="AX614" s="236"/>
      <c r="AY614" s="225"/>
    </row>
    <row r="615" spans="1:51" s="92" customFormat="1" ht="12.75" customHeight="1">
      <c r="A615" s="172"/>
      <c r="B615" s="34" t="s">
        <v>728</v>
      </c>
      <c r="C615" s="18"/>
      <c r="D615" s="34" t="s">
        <v>1981</v>
      </c>
      <c r="E615" s="34"/>
      <c r="F615" s="35">
        <v>1</v>
      </c>
      <c r="G615" s="35" t="s">
        <v>326</v>
      </c>
      <c r="H615" s="51">
        <v>5</v>
      </c>
      <c r="I615" s="35" t="s">
        <v>1205</v>
      </c>
      <c r="J615" s="35" t="s">
        <v>2040</v>
      </c>
      <c r="K615" s="35" t="s">
        <v>210</v>
      </c>
      <c r="L615" s="85">
        <f>52+41.2</f>
        <v>93.2</v>
      </c>
      <c r="M615" s="35">
        <v>18.76</v>
      </c>
      <c r="N615" s="36">
        <v>2500</v>
      </c>
      <c r="O615" s="62" t="s">
        <v>1976</v>
      </c>
      <c r="P615" s="59"/>
      <c r="Q615" s="104" t="s">
        <v>1977</v>
      </c>
      <c r="R615" s="35"/>
      <c r="S615" s="35" t="s">
        <v>2139</v>
      </c>
      <c r="T615" s="35" t="s">
        <v>2140</v>
      </c>
      <c r="U615" s="35" t="s">
        <v>2136</v>
      </c>
      <c r="V615" s="35" t="s">
        <v>998</v>
      </c>
      <c r="W615" s="35" t="s">
        <v>2077</v>
      </c>
      <c r="X615" s="35" t="s">
        <v>2077</v>
      </c>
      <c r="Y615" s="104" t="s">
        <v>1974</v>
      </c>
      <c r="Z615" s="148"/>
      <c r="AA615" s="316">
        <v>9.7</v>
      </c>
      <c r="AB615" s="148"/>
      <c r="AC615" s="280"/>
      <c r="AD615" s="280"/>
      <c r="AE615" s="280"/>
      <c r="AF615" s="280"/>
      <c r="AG615" s="280"/>
      <c r="AH615" s="284"/>
      <c r="AI615" s="280"/>
      <c r="AJ615" s="280"/>
      <c r="AK615" s="284"/>
      <c r="AL615" s="280"/>
      <c r="AN615" s="225"/>
      <c r="AO615" s="225"/>
      <c r="AP615" s="225"/>
      <c r="AQ615" s="225"/>
      <c r="AR615" s="225"/>
      <c r="AS615" s="225"/>
      <c r="AT615" s="225"/>
      <c r="AU615" s="225"/>
      <c r="AV615" s="236"/>
      <c r="AW615" s="225"/>
      <c r="AX615" s="236"/>
      <c r="AY615" s="225"/>
    </row>
    <row r="616" spans="1:51" s="92" customFormat="1" ht="12.75" customHeight="1">
      <c r="A616" s="172"/>
      <c r="B616" s="34" t="s">
        <v>728</v>
      </c>
      <c r="C616" s="18"/>
      <c r="D616" s="90" t="s">
        <v>1982</v>
      </c>
      <c r="E616" s="90"/>
      <c r="F616" s="35">
        <v>1</v>
      </c>
      <c r="G616" s="35" t="s">
        <v>326</v>
      </c>
      <c r="H616" s="51">
        <v>5</v>
      </c>
      <c r="I616" s="35" t="s">
        <v>1205</v>
      </c>
      <c r="J616" s="35" t="s">
        <v>2040</v>
      </c>
      <c r="K616" s="35" t="s">
        <v>210</v>
      </c>
      <c r="L616" s="85">
        <f>30.3+61</f>
        <v>91.3</v>
      </c>
      <c r="M616" s="35">
        <v>14.17</v>
      </c>
      <c r="N616" s="36">
        <v>2500</v>
      </c>
      <c r="O616" s="62" t="s">
        <v>1976</v>
      </c>
      <c r="P616" s="59"/>
      <c r="Q616" s="104" t="s">
        <v>1977</v>
      </c>
      <c r="R616" s="35"/>
      <c r="S616" s="35" t="s">
        <v>2139</v>
      </c>
      <c r="T616" s="35" t="s">
        <v>2140</v>
      </c>
      <c r="U616" s="35" t="s">
        <v>2136</v>
      </c>
      <c r="V616" s="35" t="s">
        <v>998</v>
      </c>
      <c r="W616" s="35" t="s">
        <v>2077</v>
      </c>
      <c r="X616" s="35" t="s">
        <v>2077</v>
      </c>
      <c r="Y616" s="104" t="s">
        <v>1974</v>
      </c>
      <c r="Z616" s="148"/>
      <c r="AA616" s="316"/>
      <c r="AB616" s="148"/>
      <c r="AC616" s="280"/>
      <c r="AD616" s="280"/>
      <c r="AE616" s="280"/>
      <c r="AF616" s="280"/>
      <c r="AG616" s="280"/>
      <c r="AH616" s="284"/>
      <c r="AI616" s="280"/>
      <c r="AJ616" s="280"/>
      <c r="AK616" s="284"/>
      <c r="AL616" s="280"/>
      <c r="AN616" s="225"/>
      <c r="AO616" s="225"/>
      <c r="AP616" s="225"/>
      <c r="AQ616" s="225"/>
      <c r="AR616" s="225"/>
      <c r="AS616" s="225"/>
      <c r="AT616" s="225"/>
      <c r="AU616" s="225"/>
      <c r="AV616" s="236"/>
      <c r="AW616" s="225"/>
      <c r="AX616" s="236"/>
      <c r="AY616" s="225"/>
    </row>
    <row r="617" spans="1:51" s="92" customFormat="1" ht="12.75" customHeight="1">
      <c r="A617" s="172"/>
      <c r="B617" s="34" t="s">
        <v>728</v>
      </c>
      <c r="C617" s="18"/>
      <c r="D617" s="89" t="s">
        <v>1983</v>
      </c>
      <c r="E617" s="89"/>
      <c r="F617" s="35">
        <v>1</v>
      </c>
      <c r="G617" s="35" t="s">
        <v>326</v>
      </c>
      <c r="H617" s="51">
        <v>5</v>
      </c>
      <c r="I617" s="35" t="s">
        <v>1205</v>
      </c>
      <c r="J617" s="35" t="s">
        <v>2040</v>
      </c>
      <c r="K617" s="35" t="s">
        <v>210</v>
      </c>
      <c r="L617" s="85">
        <f>49.5</f>
        <v>49.5</v>
      </c>
      <c r="M617" s="35">
        <v>9.59</v>
      </c>
      <c r="N617" s="36">
        <v>867</v>
      </c>
      <c r="O617" s="62" t="s">
        <v>1976</v>
      </c>
      <c r="P617" s="59"/>
      <c r="Q617" s="104" t="s">
        <v>1977</v>
      </c>
      <c r="R617" s="35"/>
      <c r="S617" s="35" t="s">
        <v>2139</v>
      </c>
      <c r="T617" s="35" t="s">
        <v>2140</v>
      </c>
      <c r="U617" s="35" t="s">
        <v>2136</v>
      </c>
      <c r="V617" s="35" t="s">
        <v>998</v>
      </c>
      <c r="W617" s="35" t="s">
        <v>2077</v>
      </c>
      <c r="X617" s="35" t="s">
        <v>2077</v>
      </c>
      <c r="Y617" s="104" t="s">
        <v>1974</v>
      </c>
      <c r="Z617" s="148"/>
      <c r="AA617" s="316"/>
      <c r="AB617" s="148"/>
      <c r="AC617" s="280"/>
      <c r="AD617" s="280"/>
      <c r="AE617" s="280"/>
      <c r="AF617" s="280"/>
      <c r="AG617" s="280"/>
      <c r="AH617" s="284"/>
      <c r="AI617" s="280"/>
      <c r="AJ617" s="280"/>
      <c r="AK617" s="284"/>
      <c r="AL617" s="280"/>
      <c r="AN617" s="225"/>
      <c r="AO617" s="225"/>
      <c r="AP617" s="225"/>
      <c r="AQ617" s="225"/>
      <c r="AR617" s="225"/>
      <c r="AS617" s="225"/>
      <c r="AT617" s="225"/>
      <c r="AU617" s="225"/>
      <c r="AV617" s="236"/>
      <c r="AW617" s="225"/>
      <c r="AX617" s="236"/>
      <c r="AY617" s="225"/>
    </row>
    <row r="618" spans="3:47" ht="12.75" customHeight="1">
      <c r="C618" s="18"/>
      <c r="D618" s="17"/>
      <c r="AN618" s="225"/>
      <c r="AO618" s="225"/>
      <c r="AP618" s="225"/>
      <c r="AQ618" s="225"/>
      <c r="AS618" s="225"/>
      <c r="AU618" s="225"/>
    </row>
    <row r="619" spans="1:47" ht="12.75" customHeight="1">
      <c r="A619" s="173"/>
      <c r="B619" s="34" t="s">
        <v>729</v>
      </c>
      <c r="C619" s="18">
        <v>1264930</v>
      </c>
      <c r="D619" s="17" t="s">
        <v>1510</v>
      </c>
      <c r="F619" s="5">
        <v>1</v>
      </c>
      <c r="G619" s="5" t="s">
        <v>328</v>
      </c>
      <c r="H619" s="35">
        <v>4</v>
      </c>
      <c r="I619" s="5" t="s">
        <v>1213</v>
      </c>
      <c r="J619" s="5" t="s">
        <v>1509</v>
      </c>
      <c r="K619" s="5" t="s">
        <v>1513</v>
      </c>
      <c r="L619" s="24" t="s">
        <v>2077</v>
      </c>
      <c r="M619" s="5" t="s">
        <v>2077</v>
      </c>
      <c r="N619" s="15" t="s">
        <v>2077</v>
      </c>
      <c r="O619" s="16" t="s">
        <v>1509</v>
      </c>
      <c r="P619" s="16" t="s">
        <v>1515</v>
      </c>
      <c r="Q619" s="22" t="s">
        <v>1201</v>
      </c>
      <c r="S619" s="5" t="s">
        <v>1516</v>
      </c>
      <c r="T619" s="5" t="s">
        <v>1517</v>
      </c>
      <c r="U619" s="5" t="s">
        <v>1197</v>
      </c>
      <c r="V619" s="5" t="s">
        <v>1313</v>
      </c>
      <c r="W619" s="5" t="s">
        <v>2077</v>
      </c>
      <c r="Y619" s="5" t="s">
        <v>1512</v>
      </c>
      <c r="Z619" s="5" t="s">
        <v>1210</v>
      </c>
      <c r="AA619" s="16" t="s">
        <v>1514</v>
      </c>
      <c r="AB619" s="16"/>
      <c r="AN619" s="225"/>
      <c r="AO619" s="225"/>
      <c r="AP619" s="225"/>
      <c r="AQ619" s="225"/>
      <c r="AS619" s="225"/>
      <c r="AU619" s="225"/>
    </row>
    <row r="620" spans="1:47" ht="12.75" customHeight="1">
      <c r="A620" s="173"/>
      <c r="B620" s="34" t="s">
        <v>729</v>
      </c>
      <c r="C620" s="18"/>
      <c r="D620" s="17" t="s">
        <v>1511</v>
      </c>
      <c r="F620" s="5">
        <v>1</v>
      </c>
      <c r="G620" s="5" t="s">
        <v>328</v>
      </c>
      <c r="H620" s="35">
        <v>4</v>
      </c>
      <c r="I620" s="5" t="s">
        <v>1213</v>
      </c>
      <c r="J620" s="5" t="s">
        <v>1509</v>
      </c>
      <c r="K620" s="5" t="s">
        <v>778</v>
      </c>
      <c r="L620" s="24" t="s">
        <v>2077</v>
      </c>
      <c r="M620" s="5" t="s">
        <v>2077</v>
      </c>
      <c r="N620" s="15" t="s">
        <v>2077</v>
      </c>
      <c r="O620" s="16" t="s">
        <v>1509</v>
      </c>
      <c r="Q620" s="22" t="s">
        <v>1201</v>
      </c>
      <c r="S620" s="5" t="s">
        <v>1516</v>
      </c>
      <c r="T620" s="5" t="s">
        <v>1517</v>
      </c>
      <c r="U620" s="5" t="s">
        <v>1197</v>
      </c>
      <c r="V620" s="5" t="s">
        <v>1313</v>
      </c>
      <c r="W620" s="5" t="s">
        <v>2077</v>
      </c>
      <c r="Y620" s="5" t="s">
        <v>1512</v>
      </c>
      <c r="Z620" s="5" t="s">
        <v>1210</v>
      </c>
      <c r="AA620" s="16" t="s">
        <v>1514</v>
      </c>
      <c r="AB620" s="16"/>
      <c r="AN620" s="225"/>
      <c r="AO620" s="225"/>
      <c r="AP620" s="225"/>
      <c r="AQ620" s="225"/>
      <c r="AS620" s="225"/>
      <c r="AU620" s="225"/>
    </row>
    <row r="621" spans="3:47" ht="12.75" customHeight="1">
      <c r="C621" s="18"/>
      <c r="D621" s="17"/>
      <c r="AN621" s="225"/>
      <c r="AO621" s="225"/>
      <c r="AP621" s="225"/>
      <c r="AQ621" s="225"/>
      <c r="AS621" s="225"/>
      <c r="AU621" s="225"/>
    </row>
    <row r="622" spans="1:51" s="92" customFormat="1" ht="12.75" customHeight="1">
      <c r="A622" s="174"/>
      <c r="B622" s="34" t="s">
        <v>329</v>
      </c>
      <c r="C622" s="18">
        <v>1238187</v>
      </c>
      <c r="D622" s="34" t="s">
        <v>1059</v>
      </c>
      <c r="E622" s="34"/>
      <c r="F622" s="35">
        <v>1</v>
      </c>
      <c r="G622" s="35" t="s">
        <v>330</v>
      </c>
      <c r="H622" s="35">
        <v>4</v>
      </c>
      <c r="I622" s="35" t="s">
        <v>1213</v>
      </c>
      <c r="J622" s="35" t="s">
        <v>1058</v>
      </c>
      <c r="K622" s="35" t="s">
        <v>1236</v>
      </c>
      <c r="L622" s="85">
        <v>54.4</v>
      </c>
      <c r="M622" s="35">
        <v>7.3</v>
      </c>
      <c r="N622" s="36" t="s">
        <v>2077</v>
      </c>
      <c r="O622" s="62" t="s">
        <v>1058</v>
      </c>
      <c r="P622" s="62" t="s">
        <v>1985</v>
      </c>
      <c r="Q622" s="62" t="s">
        <v>1201</v>
      </c>
      <c r="R622" s="132"/>
      <c r="S622" s="59" t="s">
        <v>1060</v>
      </c>
      <c r="T622" s="106" t="s">
        <v>2141</v>
      </c>
      <c r="U622" s="35" t="s">
        <v>1197</v>
      </c>
      <c r="V622" s="35" t="s">
        <v>1313</v>
      </c>
      <c r="W622" s="36" t="s">
        <v>2077</v>
      </c>
      <c r="X622" s="36" t="s">
        <v>2077</v>
      </c>
      <c r="Y622" s="104" t="s">
        <v>1986</v>
      </c>
      <c r="Z622" s="62" t="s">
        <v>1987</v>
      </c>
      <c r="AA622" s="35" t="s">
        <v>1988</v>
      </c>
      <c r="AB622" s="35"/>
      <c r="AC622" s="280"/>
      <c r="AD622" s="280"/>
      <c r="AE622" s="280"/>
      <c r="AF622" s="280"/>
      <c r="AG622" s="280"/>
      <c r="AH622" s="284"/>
      <c r="AI622" s="280"/>
      <c r="AJ622" s="280"/>
      <c r="AK622" s="284"/>
      <c r="AL622" s="280"/>
      <c r="AN622" s="225"/>
      <c r="AO622" s="225"/>
      <c r="AP622" s="225"/>
      <c r="AQ622" s="225"/>
      <c r="AR622" s="225"/>
      <c r="AS622" s="225"/>
      <c r="AT622" s="225"/>
      <c r="AU622" s="225"/>
      <c r="AV622" s="236"/>
      <c r="AW622" s="225"/>
      <c r="AX622" s="236"/>
      <c r="AY622" s="225"/>
    </row>
    <row r="623" spans="1:51" s="92" customFormat="1" ht="12.75" customHeight="1">
      <c r="A623" s="174"/>
      <c r="B623" s="34" t="s">
        <v>329</v>
      </c>
      <c r="C623" s="18"/>
      <c r="D623" s="34" t="s">
        <v>1984</v>
      </c>
      <c r="E623" s="34"/>
      <c r="F623" s="35">
        <v>1</v>
      </c>
      <c r="G623" s="35" t="s">
        <v>330</v>
      </c>
      <c r="H623" s="51">
        <v>5</v>
      </c>
      <c r="I623" s="35" t="s">
        <v>1205</v>
      </c>
      <c r="J623" s="35" t="s">
        <v>1058</v>
      </c>
      <c r="K623" s="35" t="s">
        <v>1925</v>
      </c>
      <c r="L623" s="85">
        <v>973</v>
      </c>
      <c r="M623" s="35">
        <v>4.6</v>
      </c>
      <c r="N623" s="36">
        <v>20200</v>
      </c>
      <c r="O623" s="62" t="s">
        <v>1058</v>
      </c>
      <c r="P623" s="62" t="s">
        <v>1985</v>
      </c>
      <c r="Q623" s="62" t="s">
        <v>1201</v>
      </c>
      <c r="R623" s="35"/>
      <c r="S623" s="59" t="s">
        <v>1060</v>
      </c>
      <c r="T623" s="106" t="s">
        <v>2141</v>
      </c>
      <c r="U623" s="35" t="s">
        <v>1197</v>
      </c>
      <c r="V623" s="36" t="s">
        <v>998</v>
      </c>
      <c r="W623" s="36" t="s">
        <v>2077</v>
      </c>
      <c r="X623" s="36" t="s">
        <v>2077</v>
      </c>
      <c r="Y623" s="104" t="s">
        <v>1986</v>
      </c>
      <c r="Z623" s="62" t="s">
        <v>1987</v>
      </c>
      <c r="AA623" s="35">
        <v>20.7</v>
      </c>
      <c r="AB623" s="35"/>
      <c r="AC623" s="280"/>
      <c r="AD623" s="280"/>
      <c r="AE623" s="280"/>
      <c r="AF623" s="280"/>
      <c r="AG623" s="280"/>
      <c r="AH623" s="284"/>
      <c r="AI623" s="280"/>
      <c r="AJ623" s="280"/>
      <c r="AK623" s="284"/>
      <c r="AL623" s="280"/>
      <c r="AN623" s="225"/>
      <c r="AO623" s="225"/>
      <c r="AP623" s="225"/>
      <c r="AQ623" s="225"/>
      <c r="AR623" s="225"/>
      <c r="AS623" s="225"/>
      <c r="AT623" s="225"/>
      <c r="AU623" s="225"/>
      <c r="AV623" s="236"/>
      <c r="AW623" s="225"/>
      <c r="AX623" s="236"/>
      <c r="AY623" s="225"/>
    </row>
    <row r="624" spans="1:51" s="92" customFormat="1" ht="12.75" customHeight="1">
      <c r="A624" s="174"/>
      <c r="B624" s="34" t="s">
        <v>329</v>
      </c>
      <c r="C624" s="18"/>
      <c r="D624" s="34" t="s">
        <v>1057</v>
      </c>
      <c r="E624" s="34"/>
      <c r="F624" s="35">
        <v>1</v>
      </c>
      <c r="G624" s="35" t="s">
        <v>330</v>
      </c>
      <c r="H624" s="51">
        <v>5</v>
      </c>
      <c r="I624" s="35" t="s">
        <v>1205</v>
      </c>
      <c r="J624" s="35" t="s">
        <v>1058</v>
      </c>
      <c r="K624" s="35" t="s">
        <v>210</v>
      </c>
      <c r="L624" s="85">
        <v>80</v>
      </c>
      <c r="M624" s="35">
        <v>13.7</v>
      </c>
      <c r="N624" s="36">
        <v>1400</v>
      </c>
      <c r="O624" s="62" t="s">
        <v>1058</v>
      </c>
      <c r="P624" s="62" t="s">
        <v>1985</v>
      </c>
      <c r="Q624" s="62" t="s">
        <v>1201</v>
      </c>
      <c r="R624" s="35"/>
      <c r="S624" s="59" t="s">
        <v>1060</v>
      </c>
      <c r="T624" s="106" t="s">
        <v>2141</v>
      </c>
      <c r="U624" s="35" t="s">
        <v>1197</v>
      </c>
      <c r="V624" s="36" t="s">
        <v>998</v>
      </c>
      <c r="W624" s="36" t="s">
        <v>2077</v>
      </c>
      <c r="X624" s="36" t="s">
        <v>2077</v>
      </c>
      <c r="Y624" s="104" t="s">
        <v>1986</v>
      </c>
      <c r="Z624" s="62" t="s">
        <v>1987</v>
      </c>
      <c r="AA624" s="35">
        <v>2</v>
      </c>
      <c r="AB624" s="35"/>
      <c r="AC624" s="280"/>
      <c r="AD624" s="280"/>
      <c r="AE624" s="280"/>
      <c r="AF624" s="280"/>
      <c r="AG624" s="280"/>
      <c r="AH624" s="284"/>
      <c r="AI624" s="280"/>
      <c r="AJ624" s="280"/>
      <c r="AK624" s="284"/>
      <c r="AL624" s="280"/>
      <c r="AN624" s="225"/>
      <c r="AO624" s="225"/>
      <c r="AP624" s="225"/>
      <c r="AQ624" s="225"/>
      <c r="AR624" s="225"/>
      <c r="AS624" s="225"/>
      <c r="AT624" s="225"/>
      <c r="AU624" s="225"/>
      <c r="AV624" s="236"/>
      <c r="AW624" s="225"/>
      <c r="AX624" s="236"/>
      <c r="AY624" s="225"/>
    </row>
    <row r="625" spans="1:51" s="92" customFormat="1" ht="12.75" customHeight="1">
      <c r="A625" s="174"/>
      <c r="B625" s="34" t="s">
        <v>329</v>
      </c>
      <c r="C625" s="18"/>
      <c r="D625" s="34" t="s">
        <v>1989</v>
      </c>
      <c r="E625" s="34"/>
      <c r="F625" s="35">
        <v>1</v>
      </c>
      <c r="G625" s="35" t="s">
        <v>330</v>
      </c>
      <c r="H625" s="51">
        <v>5</v>
      </c>
      <c r="I625" s="35" t="s">
        <v>1205</v>
      </c>
      <c r="J625" s="35" t="s">
        <v>1058</v>
      </c>
      <c r="K625" s="35" t="s">
        <v>210</v>
      </c>
      <c r="L625" s="85">
        <v>91</v>
      </c>
      <c r="M625" s="35">
        <v>17.9</v>
      </c>
      <c r="N625" s="36">
        <v>1800</v>
      </c>
      <c r="O625" s="62" t="s">
        <v>1058</v>
      </c>
      <c r="P625" s="62" t="s">
        <v>1985</v>
      </c>
      <c r="Q625" s="62" t="s">
        <v>1201</v>
      </c>
      <c r="R625" s="35"/>
      <c r="S625" s="59" t="s">
        <v>1060</v>
      </c>
      <c r="T625" s="106" t="s">
        <v>2141</v>
      </c>
      <c r="U625" s="35" t="s">
        <v>1197</v>
      </c>
      <c r="V625" s="36" t="s">
        <v>998</v>
      </c>
      <c r="W625" s="36" t="s">
        <v>2077</v>
      </c>
      <c r="X625" s="36" t="s">
        <v>2077</v>
      </c>
      <c r="Y625" s="104" t="s">
        <v>1986</v>
      </c>
      <c r="Z625" s="62" t="s">
        <v>1987</v>
      </c>
      <c r="AA625" s="35">
        <v>2.5</v>
      </c>
      <c r="AB625" s="35"/>
      <c r="AC625" s="280"/>
      <c r="AD625" s="280"/>
      <c r="AE625" s="280"/>
      <c r="AF625" s="280"/>
      <c r="AG625" s="280"/>
      <c r="AH625" s="284"/>
      <c r="AI625" s="280"/>
      <c r="AJ625" s="280"/>
      <c r="AK625" s="284"/>
      <c r="AL625" s="280"/>
      <c r="AN625" s="225"/>
      <c r="AO625" s="225"/>
      <c r="AP625" s="225"/>
      <c r="AQ625" s="225"/>
      <c r="AR625" s="225"/>
      <c r="AS625" s="225"/>
      <c r="AT625" s="225"/>
      <c r="AU625" s="225"/>
      <c r="AV625" s="236"/>
      <c r="AW625" s="225"/>
      <c r="AX625" s="236"/>
      <c r="AY625" s="225"/>
    </row>
    <row r="626" spans="1:51" s="92" customFormat="1" ht="12.75" customHeight="1">
      <c r="A626" s="174"/>
      <c r="B626" s="34" t="s">
        <v>329</v>
      </c>
      <c r="C626" s="18"/>
      <c r="D626" s="34" t="s">
        <v>949</v>
      </c>
      <c r="E626" s="34"/>
      <c r="F626" s="35">
        <v>1</v>
      </c>
      <c r="G626" s="35" t="s">
        <v>330</v>
      </c>
      <c r="H626" s="51">
        <v>5</v>
      </c>
      <c r="I626" s="35" t="s">
        <v>1205</v>
      </c>
      <c r="J626" s="35" t="s">
        <v>1058</v>
      </c>
      <c r="K626" s="35" t="s">
        <v>1925</v>
      </c>
      <c r="L626" s="85">
        <v>395</v>
      </c>
      <c r="M626" s="35">
        <v>6.4</v>
      </c>
      <c r="N626" s="36">
        <v>19100</v>
      </c>
      <c r="O626" s="62" t="s">
        <v>1058</v>
      </c>
      <c r="P626" s="62" t="s">
        <v>1985</v>
      </c>
      <c r="Q626" s="62" t="s">
        <v>1201</v>
      </c>
      <c r="R626" s="35"/>
      <c r="S626" s="59" t="s">
        <v>1060</v>
      </c>
      <c r="T626" s="106" t="s">
        <v>2141</v>
      </c>
      <c r="U626" s="35" t="s">
        <v>1197</v>
      </c>
      <c r="V626" s="36" t="s">
        <v>998</v>
      </c>
      <c r="W626" s="36" t="s">
        <v>2077</v>
      </c>
      <c r="X626" s="36" t="s">
        <v>2077</v>
      </c>
      <c r="Y626" s="104" t="s">
        <v>1986</v>
      </c>
      <c r="Z626" s="62" t="s">
        <v>1987</v>
      </c>
      <c r="AA626" s="35">
        <v>7.6</v>
      </c>
      <c r="AB626" s="35"/>
      <c r="AC626" s="280"/>
      <c r="AD626" s="280"/>
      <c r="AE626" s="280"/>
      <c r="AF626" s="280"/>
      <c r="AG626" s="280"/>
      <c r="AH626" s="284"/>
      <c r="AI626" s="280"/>
      <c r="AJ626" s="280"/>
      <c r="AK626" s="284"/>
      <c r="AL626" s="280"/>
      <c r="AN626" s="225"/>
      <c r="AO626" s="225"/>
      <c r="AP626" s="225"/>
      <c r="AQ626" s="225"/>
      <c r="AR626" s="225"/>
      <c r="AS626" s="225"/>
      <c r="AT626" s="225"/>
      <c r="AU626" s="225"/>
      <c r="AV626" s="236"/>
      <c r="AW626" s="225"/>
      <c r="AX626" s="236"/>
      <c r="AY626" s="225"/>
    </row>
    <row r="627" spans="1:51" s="92" customFormat="1" ht="12.75" customHeight="1">
      <c r="A627" s="121"/>
      <c r="B627" s="34"/>
      <c r="C627" s="18"/>
      <c r="D627" s="34" t="s">
        <v>951</v>
      </c>
      <c r="E627" s="35"/>
      <c r="F627" s="35"/>
      <c r="G627" s="35"/>
      <c r="H627" s="35"/>
      <c r="I627" s="35"/>
      <c r="J627" s="35"/>
      <c r="K627" s="35"/>
      <c r="L627" s="85"/>
      <c r="M627" s="35"/>
      <c r="N627" s="36"/>
      <c r="O627" s="62"/>
      <c r="P627" s="61"/>
      <c r="Q627" s="61"/>
      <c r="R627" s="35"/>
      <c r="S627" s="35"/>
      <c r="T627" s="35"/>
      <c r="U627" s="35"/>
      <c r="V627" s="35"/>
      <c r="W627" s="35"/>
      <c r="X627" s="35"/>
      <c r="Y627" s="35"/>
      <c r="Z627" s="35"/>
      <c r="AA627" s="35"/>
      <c r="AB627" s="35"/>
      <c r="AC627" s="280"/>
      <c r="AD627" s="280"/>
      <c r="AE627" s="280"/>
      <c r="AF627" s="280"/>
      <c r="AG627" s="280"/>
      <c r="AH627" s="284"/>
      <c r="AI627" s="280"/>
      <c r="AJ627" s="280"/>
      <c r="AK627" s="284"/>
      <c r="AL627" s="280"/>
      <c r="AN627" s="225"/>
      <c r="AO627" s="225"/>
      <c r="AP627" s="225"/>
      <c r="AQ627" s="225"/>
      <c r="AR627" s="225"/>
      <c r="AS627" s="225"/>
      <c r="AT627" s="225"/>
      <c r="AU627" s="225"/>
      <c r="AV627" s="236"/>
      <c r="AW627" s="225"/>
      <c r="AX627" s="236"/>
      <c r="AY627" s="225"/>
    </row>
    <row r="628" spans="3:47" ht="12.75" customHeight="1">
      <c r="C628" s="18"/>
      <c r="D628" s="17"/>
      <c r="AN628" s="225"/>
      <c r="AO628" s="225"/>
      <c r="AP628" s="225"/>
      <c r="AQ628" s="225"/>
      <c r="AS628" s="225"/>
      <c r="AU628" s="225"/>
    </row>
    <row r="629" spans="1:51" s="92" customFormat="1" ht="12.75">
      <c r="A629" s="175"/>
      <c r="B629" s="34" t="s">
        <v>730</v>
      </c>
      <c r="C629" s="18">
        <v>1235650</v>
      </c>
      <c r="D629" s="34" t="s">
        <v>952</v>
      </c>
      <c r="E629" s="67" t="s">
        <v>1441</v>
      </c>
      <c r="F629" s="35">
        <v>1</v>
      </c>
      <c r="G629" s="35" t="s">
        <v>1264</v>
      </c>
      <c r="H629" s="35">
        <v>2</v>
      </c>
      <c r="I629" s="35" t="s">
        <v>1204</v>
      </c>
      <c r="J629" s="35" t="s">
        <v>982</v>
      </c>
      <c r="K629" s="35" t="s">
        <v>1250</v>
      </c>
      <c r="L629" s="85">
        <v>45</v>
      </c>
      <c r="M629" s="35">
        <v>1.94</v>
      </c>
      <c r="N629" s="36" t="s">
        <v>953</v>
      </c>
      <c r="O629" s="62" t="s">
        <v>982</v>
      </c>
      <c r="P629" s="59" t="s">
        <v>954</v>
      </c>
      <c r="Q629" s="62" t="s">
        <v>816</v>
      </c>
      <c r="R629" s="35"/>
      <c r="S629" s="35" t="s">
        <v>138</v>
      </c>
      <c r="T629" s="35" t="s">
        <v>982</v>
      </c>
      <c r="U629" s="35" t="s">
        <v>1197</v>
      </c>
      <c r="V629" s="35" t="s">
        <v>1318</v>
      </c>
      <c r="W629" s="35">
        <v>2012</v>
      </c>
      <c r="X629" s="84">
        <v>0.6</v>
      </c>
      <c r="Y629" s="35" t="s">
        <v>137</v>
      </c>
      <c r="Z629" s="35" t="s">
        <v>2077</v>
      </c>
      <c r="AA629" s="35">
        <v>1.77</v>
      </c>
      <c r="AB629" s="35"/>
      <c r="AC629" s="280">
        <v>7825</v>
      </c>
      <c r="AD629" s="280">
        <v>44870</v>
      </c>
      <c r="AE629" s="280">
        <v>122530</v>
      </c>
      <c r="AF629" s="280">
        <v>489071</v>
      </c>
      <c r="AG629" s="280">
        <v>2105</v>
      </c>
      <c r="AH629" s="284">
        <v>2538</v>
      </c>
      <c r="AI629" s="280">
        <v>3421</v>
      </c>
      <c r="AJ629" s="280">
        <v>111869</v>
      </c>
      <c r="AK629" s="284">
        <v>178061</v>
      </c>
      <c r="AL629" s="280">
        <v>412500</v>
      </c>
      <c r="AN629" s="225">
        <v>0.17439268999331403</v>
      </c>
      <c r="AO629" s="225">
        <v>0.06386191136864441</v>
      </c>
      <c r="AP629" s="225">
        <v>0.09174537030410718</v>
      </c>
      <c r="AQ629" s="225">
        <v>0.6153171587255188</v>
      </c>
      <c r="AR629" s="225">
        <v>0.7418883367436422</v>
      </c>
      <c r="AS629" s="225">
        <v>0.018816651619304722</v>
      </c>
      <c r="AT629" s="225">
        <v>0.014253542325382874</v>
      </c>
      <c r="AU629" s="225">
        <v>0.008293333333333333</v>
      </c>
      <c r="AV629" s="236"/>
      <c r="AW629" s="225"/>
      <c r="AX629" s="236"/>
      <c r="AY629" s="225"/>
    </row>
    <row r="630" spans="1:51" s="92" customFormat="1" ht="12.75">
      <c r="A630" s="175"/>
      <c r="B630" s="34" t="s">
        <v>730</v>
      </c>
      <c r="C630" s="18">
        <v>1235650</v>
      </c>
      <c r="D630" s="34" t="s">
        <v>955</v>
      </c>
      <c r="E630" s="67" t="s">
        <v>1441</v>
      </c>
      <c r="F630" s="35">
        <v>1</v>
      </c>
      <c r="G630" s="35" t="s">
        <v>1264</v>
      </c>
      <c r="H630" s="35">
        <v>2</v>
      </c>
      <c r="I630" s="35" t="s">
        <v>1204</v>
      </c>
      <c r="J630" s="35" t="s">
        <v>982</v>
      </c>
      <c r="K630" s="35" t="s">
        <v>1250</v>
      </c>
      <c r="L630" s="85">
        <v>84.5</v>
      </c>
      <c r="M630" s="91">
        <f>5.11+1.18</f>
        <v>6.29</v>
      </c>
      <c r="N630" s="36">
        <v>1750</v>
      </c>
      <c r="O630" s="62" t="s">
        <v>982</v>
      </c>
      <c r="P630" s="59" t="s">
        <v>2001</v>
      </c>
      <c r="Q630" s="62" t="s">
        <v>816</v>
      </c>
      <c r="R630" s="35"/>
      <c r="S630" s="35" t="s">
        <v>140</v>
      </c>
      <c r="T630" s="35" t="s">
        <v>982</v>
      </c>
      <c r="U630" s="35" t="s">
        <v>1197</v>
      </c>
      <c r="V630" s="35" t="s">
        <v>1313</v>
      </c>
      <c r="W630" s="35" t="s">
        <v>2077</v>
      </c>
      <c r="X630" s="84">
        <v>0.3</v>
      </c>
      <c r="Y630" s="35" t="s">
        <v>139</v>
      </c>
      <c r="Z630" s="35" t="s">
        <v>2077</v>
      </c>
      <c r="AA630" s="35" t="s">
        <v>2077</v>
      </c>
      <c r="AB630" s="35"/>
      <c r="AC630" s="280">
        <v>6788</v>
      </c>
      <c r="AD630" s="280">
        <v>29669</v>
      </c>
      <c r="AE630" s="280">
        <v>122530</v>
      </c>
      <c r="AF630" s="280">
        <v>489071</v>
      </c>
      <c r="AG630" s="280">
        <v>4988</v>
      </c>
      <c r="AH630" s="284">
        <v>6758</v>
      </c>
      <c r="AI630" s="280">
        <v>11276</v>
      </c>
      <c r="AJ630" s="280">
        <v>111869</v>
      </c>
      <c r="AK630" s="284">
        <v>178062</v>
      </c>
      <c r="AL630" s="280">
        <v>412500</v>
      </c>
      <c r="AN630" s="225">
        <v>0.22879099396676666</v>
      </c>
      <c r="AO630" s="225">
        <v>0.05539867787480617</v>
      </c>
      <c r="AP630" s="225">
        <v>0.06066399357148553</v>
      </c>
      <c r="AQ630" s="225">
        <v>0.442355445193331</v>
      </c>
      <c r="AR630" s="225">
        <v>0.5993260021284144</v>
      </c>
      <c r="AS630" s="225">
        <v>0.044587866164889293</v>
      </c>
      <c r="AT630" s="225">
        <v>0.037953072525300176</v>
      </c>
      <c r="AU630" s="225">
        <v>0.027335757575757576</v>
      </c>
      <c r="AV630" s="236"/>
      <c r="AW630" s="225"/>
      <c r="AX630" s="236"/>
      <c r="AY630" s="225"/>
    </row>
    <row r="631" spans="1:51" s="92" customFormat="1" ht="12.75">
      <c r="A631" s="175"/>
      <c r="B631" s="34" t="s">
        <v>730</v>
      </c>
      <c r="C631" s="18">
        <v>1235650</v>
      </c>
      <c r="D631" s="34" t="s">
        <v>2002</v>
      </c>
      <c r="E631" s="67" t="s">
        <v>1441</v>
      </c>
      <c r="F631" s="35">
        <v>1</v>
      </c>
      <c r="G631" s="35" t="s">
        <v>1264</v>
      </c>
      <c r="H631" s="35">
        <v>2</v>
      </c>
      <c r="I631" s="35" t="s">
        <v>1204</v>
      </c>
      <c r="J631" s="35" t="s">
        <v>982</v>
      </c>
      <c r="K631" s="35" t="s">
        <v>1250</v>
      </c>
      <c r="L631" s="139">
        <v>37.5</v>
      </c>
      <c r="M631" s="35">
        <v>2.5</v>
      </c>
      <c r="N631" s="36">
        <v>998</v>
      </c>
      <c r="O631" s="62" t="s">
        <v>982</v>
      </c>
      <c r="P631" s="59" t="s">
        <v>2003</v>
      </c>
      <c r="Q631" s="62" t="s">
        <v>816</v>
      </c>
      <c r="R631" s="35"/>
      <c r="S631" s="35"/>
      <c r="T631" s="35"/>
      <c r="U631" s="35" t="s">
        <v>1197</v>
      </c>
      <c r="V631" s="35" t="s">
        <v>1313</v>
      </c>
      <c r="W631" s="35" t="s">
        <v>2077</v>
      </c>
      <c r="X631" s="84">
        <v>0.3</v>
      </c>
      <c r="Y631" s="35" t="s">
        <v>141</v>
      </c>
      <c r="Z631" s="35" t="s">
        <v>2077</v>
      </c>
      <c r="AA631" s="35" t="s">
        <v>2077</v>
      </c>
      <c r="AB631" s="35"/>
      <c r="AC631" s="280">
        <v>7729</v>
      </c>
      <c r="AD631" s="280">
        <v>41507</v>
      </c>
      <c r="AE631" s="280">
        <v>122530</v>
      </c>
      <c r="AF631" s="280">
        <v>489071</v>
      </c>
      <c r="AG631" s="280">
        <v>1698</v>
      </c>
      <c r="AH631" s="284">
        <v>2439</v>
      </c>
      <c r="AI631" s="280">
        <v>4667</v>
      </c>
      <c r="AJ631" s="280">
        <v>111869</v>
      </c>
      <c r="AK631" s="284">
        <v>178063</v>
      </c>
      <c r="AL631" s="280">
        <v>412500</v>
      </c>
      <c r="AN631" s="225">
        <v>0.18620955501481679</v>
      </c>
      <c r="AO631" s="225">
        <v>0.06307842977230066</v>
      </c>
      <c r="AP631" s="225">
        <v>0.08486906809031818</v>
      </c>
      <c r="AQ631" s="225">
        <v>0.3638311549175059</v>
      </c>
      <c r="AR631" s="225">
        <v>0.5226055281765588</v>
      </c>
      <c r="AS631" s="225">
        <v>0.015178467672009225</v>
      </c>
      <c r="AT631" s="225">
        <v>0.013697399235102183</v>
      </c>
      <c r="AU631" s="225">
        <v>0.011313939393939394</v>
      </c>
      <c r="AV631" s="236"/>
      <c r="AW631" s="225"/>
      <c r="AX631" s="236"/>
      <c r="AY631" s="225"/>
    </row>
    <row r="632" spans="1:51" s="92" customFormat="1" ht="12.75" customHeight="1">
      <c r="A632" s="175"/>
      <c r="B632" s="34" t="s">
        <v>730</v>
      </c>
      <c r="C632" s="18"/>
      <c r="D632" s="34" t="s">
        <v>2004</v>
      </c>
      <c r="E632" s="34"/>
      <c r="F632" s="35">
        <v>1</v>
      </c>
      <c r="G632" s="35" t="s">
        <v>1264</v>
      </c>
      <c r="H632" s="51">
        <v>3</v>
      </c>
      <c r="I632" s="35" t="s">
        <v>1207</v>
      </c>
      <c r="J632" s="35" t="s">
        <v>982</v>
      </c>
      <c r="K632" s="35" t="s">
        <v>1609</v>
      </c>
      <c r="L632" s="85">
        <v>1500</v>
      </c>
      <c r="M632" s="86" t="s">
        <v>2077</v>
      </c>
      <c r="N632" s="36" t="s">
        <v>2077</v>
      </c>
      <c r="O632" s="104" t="s">
        <v>2005</v>
      </c>
      <c r="P632" s="59" t="s">
        <v>2006</v>
      </c>
      <c r="Q632" s="62"/>
      <c r="R632" s="35"/>
      <c r="S632" s="35"/>
      <c r="T632" s="35"/>
      <c r="U632" s="35" t="s">
        <v>1197</v>
      </c>
      <c r="V632" s="35" t="s">
        <v>998</v>
      </c>
      <c r="W632" s="35" t="s">
        <v>2077</v>
      </c>
      <c r="X632" s="35" t="s">
        <v>2077</v>
      </c>
      <c r="Y632" s="35" t="s">
        <v>2077</v>
      </c>
      <c r="Z632" s="35" t="s">
        <v>2077</v>
      </c>
      <c r="AA632" s="35" t="s">
        <v>2077</v>
      </c>
      <c r="AB632" s="35"/>
      <c r="AC632" s="280"/>
      <c r="AD632" s="280"/>
      <c r="AE632" s="280"/>
      <c r="AF632" s="280"/>
      <c r="AG632" s="280"/>
      <c r="AH632" s="284"/>
      <c r="AI632" s="280"/>
      <c r="AJ632" s="280"/>
      <c r="AK632" s="284"/>
      <c r="AL632" s="280"/>
      <c r="AN632" s="225"/>
      <c r="AO632" s="225"/>
      <c r="AP632" s="225"/>
      <c r="AQ632" s="225"/>
      <c r="AR632" s="225"/>
      <c r="AS632" s="225"/>
      <c r="AT632" s="225"/>
      <c r="AU632" s="225"/>
      <c r="AV632" s="236"/>
      <c r="AW632" s="225"/>
      <c r="AX632" s="236"/>
      <c r="AY632" s="225"/>
    </row>
    <row r="633" spans="1:51" s="92" customFormat="1" ht="12.75" customHeight="1">
      <c r="A633" s="121"/>
      <c r="B633" s="34"/>
      <c r="C633" s="18"/>
      <c r="D633" s="34"/>
      <c r="E633" s="35"/>
      <c r="F633" s="35"/>
      <c r="G633" s="35"/>
      <c r="H633" s="35"/>
      <c r="I633" s="35"/>
      <c r="J633" s="35"/>
      <c r="K633" s="35"/>
      <c r="L633" s="85"/>
      <c r="M633" s="86"/>
      <c r="N633" s="36"/>
      <c r="O633" s="83"/>
      <c r="P633" s="61"/>
      <c r="Q633" s="62"/>
      <c r="R633" s="35"/>
      <c r="S633" s="35"/>
      <c r="T633" s="35"/>
      <c r="U633" s="35"/>
      <c r="V633" s="35"/>
      <c r="W633" s="35"/>
      <c r="X633" s="35"/>
      <c r="Y633" s="35"/>
      <c r="Z633" s="35"/>
      <c r="AA633" s="35"/>
      <c r="AB633" s="35"/>
      <c r="AC633" s="280"/>
      <c r="AD633" s="280"/>
      <c r="AE633" s="280"/>
      <c r="AF633" s="280"/>
      <c r="AG633" s="280"/>
      <c r="AH633" s="284"/>
      <c r="AI633" s="280"/>
      <c r="AJ633" s="280"/>
      <c r="AK633" s="284"/>
      <c r="AL633" s="280"/>
      <c r="AN633" s="225"/>
      <c r="AO633" s="225"/>
      <c r="AP633" s="225"/>
      <c r="AQ633" s="225"/>
      <c r="AR633" s="225"/>
      <c r="AS633" s="225"/>
      <c r="AT633" s="225"/>
      <c r="AU633" s="225"/>
      <c r="AV633" s="236"/>
      <c r="AW633" s="225"/>
      <c r="AX633" s="236"/>
      <c r="AY633" s="225"/>
    </row>
    <row r="634" spans="1:47" ht="12.75" customHeight="1">
      <c r="A634" s="178"/>
      <c r="B634" s="17" t="s">
        <v>731</v>
      </c>
      <c r="C634" s="18">
        <v>1212848</v>
      </c>
      <c r="D634" s="17" t="s">
        <v>2166</v>
      </c>
      <c r="F634" s="5">
        <v>1</v>
      </c>
      <c r="G634" s="5" t="s">
        <v>333</v>
      </c>
      <c r="H634" s="35">
        <v>4</v>
      </c>
      <c r="I634" s="5" t="s">
        <v>1213</v>
      </c>
      <c r="J634" s="5" t="s">
        <v>1061</v>
      </c>
      <c r="K634" s="5" t="s">
        <v>1236</v>
      </c>
      <c r="L634" s="140">
        <v>83.2</v>
      </c>
      <c r="M634" s="5" t="s">
        <v>2077</v>
      </c>
      <c r="N634" s="15" t="s">
        <v>2077</v>
      </c>
      <c r="O634" s="16" t="s">
        <v>2165</v>
      </c>
      <c r="P634" s="56" t="s">
        <v>1525</v>
      </c>
      <c r="Q634" s="16" t="s">
        <v>1201</v>
      </c>
      <c r="S634" s="5" t="s">
        <v>1518</v>
      </c>
      <c r="T634" s="5" t="s">
        <v>1519</v>
      </c>
      <c r="U634" s="5" t="s">
        <v>1197</v>
      </c>
      <c r="V634" s="5" t="s">
        <v>1313</v>
      </c>
      <c r="W634" s="5" t="s">
        <v>2077</v>
      </c>
      <c r="X634" s="5" t="s">
        <v>2077</v>
      </c>
      <c r="Y634" s="5" t="s">
        <v>2077</v>
      </c>
      <c r="Z634" s="5" t="s">
        <v>2077</v>
      </c>
      <c r="AA634" s="23">
        <v>1.6</v>
      </c>
      <c r="AB634" s="23"/>
      <c r="AN634" s="225"/>
      <c r="AO634" s="225"/>
      <c r="AP634" s="225"/>
      <c r="AQ634" s="225"/>
      <c r="AS634" s="225"/>
      <c r="AU634" s="225"/>
    </row>
    <row r="635" spans="1:47" ht="12.75" customHeight="1">
      <c r="A635" s="178"/>
      <c r="B635" s="17" t="s">
        <v>731</v>
      </c>
      <c r="C635" s="18"/>
      <c r="D635" s="17" t="s">
        <v>2167</v>
      </c>
      <c r="F635" s="5">
        <v>1</v>
      </c>
      <c r="G635" s="5" t="s">
        <v>333</v>
      </c>
      <c r="H635" s="35">
        <v>4</v>
      </c>
      <c r="I635" s="5" t="s">
        <v>1213</v>
      </c>
      <c r="J635" s="5" t="s">
        <v>1061</v>
      </c>
      <c r="K635" s="5" t="s">
        <v>1236</v>
      </c>
      <c r="L635" s="140">
        <v>140</v>
      </c>
      <c r="M635" s="5" t="s">
        <v>2077</v>
      </c>
      <c r="N635" s="15" t="s">
        <v>2077</v>
      </c>
      <c r="O635" s="16" t="s">
        <v>2165</v>
      </c>
      <c r="Q635" s="16" t="s">
        <v>1201</v>
      </c>
      <c r="S635" s="5" t="s">
        <v>1518</v>
      </c>
      <c r="T635" s="5" t="s">
        <v>1519</v>
      </c>
      <c r="U635" s="5" t="s">
        <v>1197</v>
      </c>
      <c r="V635" s="5" t="s">
        <v>998</v>
      </c>
      <c r="W635" s="5" t="s">
        <v>2077</v>
      </c>
      <c r="X635" s="5" t="s">
        <v>2077</v>
      </c>
      <c r="Y635" s="5" t="s">
        <v>2077</v>
      </c>
      <c r="Z635" s="5" t="s">
        <v>2077</v>
      </c>
      <c r="AA635" s="23">
        <v>6.9</v>
      </c>
      <c r="AB635" s="23"/>
      <c r="AN635" s="225"/>
      <c r="AO635" s="225"/>
      <c r="AP635" s="225"/>
      <c r="AQ635" s="225"/>
      <c r="AS635" s="225"/>
      <c r="AU635" s="225"/>
    </row>
    <row r="636" spans="1:47" ht="12.75" customHeight="1">
      <c r="A636" s="178"/>
      <c r="B636" s="17" t="s">
        <v>731</v>
      </c>
      <c r="C636" s="18"/>
      <c r="D636" s="17" t="s">
        <v>1521</v>
      </c>
      <c r="F636" s="5">
        <v>1</v>
      </c>
      <c r="G636" s="5" t="s">
        <v>333</v>
      </c>
      <c r="H636" s="35">
        <v>4</v>
      </c>
      <c r="I636" s="5" t="s">
        <v>1213</v>
      </c>
      <c r="J636" s="5" t="s">
        <v>1523</v>
      </c>
      <c r="K636" s="5" t="s">
        <v>1236</v>
      </c>
      <c r="L636" s="140">
        <v>13.09</v>
      </c>
      <c r="M636" s="5" t="s">
        <v>2077</v>
      </c>
      <c r="N636" s="15" t="s">
        <v>2077</v>
      </c>
      <c r="O636" s="16" t="s">
        <v>1522</v>
      </c>
      <c r="Q636" s="16" t="s">
        <v>1201</v>
      </c>
      <c r="S636" s="57" t="s">
        <v>1524</v>
      </c>
      <c r="T636" s="57" t="s">
        <v>1519</v>
      </c>
      <c r="U636" s="5" t="s">
        <v>1197</v>
      </c>
      <c r="V636" s="5" t="s">
        <v>998</v>
      </c>
      <c r="W636" s="5" t="s">
        <v>2077</v>
      </c>
      <c r="X636" s="5" t="s">
        <v>2077</v>
      </c>
      <c r="Y636" s="5" t="s">
        <v>2077</v>
      </c>
      <c r="Z636" s="5" t="s">
        <v>2077</v>
      </c>
      <c r="AA636" s="23">
        <v>1.54</v>
      </c>
      <c r="AB636" s="23"/>
      <c r="AN636" s="225"/>
      <c r="AO636" s="225"/>
      <c r="AP636" s="225"/>
      <c r="AQ636" s="225"/>
      <c r="AS636" s="225"/>
      <c r="AU636" s="225"/>
    </row>
    <row r="637" spans="3:47" ht="12.75" customHeight="1">
      <c r="C637" s="18"/>
      <c r="D637" s="17"/>
      <c r="AN637" s="225"/>
      <c r="AO637" s="225"/>
      <c r="AP637" s="225"/>
      <c r="AQ637" s="225"/>
      <c r="AS637" s="225"/>
      <c r="AU637" s="225"/>
    </row>
    <row r="638" spans="1:47" ht="12.75" customHeight="1">
      <c r="A638" s="160"/>
      <c r="B638" s="17" t="s">
        <v>732</v>
      </c>
      <c r="C638" s="18">
        <v>1203493</v>
      </c>
      <c r="D638" s="17" t="s">
        <v>2168</v>
      </c>
      <c r="F638" s="5">
        <v>1</v>
      </c>
      <c r="G638" s="5" t="s">
        <v>1763</v>
      </c>
      <c r="H638" s="51">
        <v>5</v>
      </c>
      <c r="I638" s="5" t="s">
        <v>1205</v>
      </c>
      <c r="J638" s="5" t="s">
        <v>2169</v>
      </c>
      <c r="K638" s="35" t="s">
        <v>1925</v>
      </c>
      <c r="L638" s="24">
        <v>450</v>
      </c>
      <c r="M638" s="5" t="s">
        <v>2077</v>
      </c>
      <c r="N638" s="15" t="s">
        <v>2077</v>
      </c>
      <c r="O638" s="16" t="s">
        <v>2169</v>
      </c>
      <c r="P638" s="33" t="s">
        <v>1526</v>
      </c>
      <c r="S638" s="5" t="s">
        <v>1528</v>
      </c>
      <c r="T638" s="5" t="s">
        <v>1527</v>
      </c>
      <c r="U638" s="30" t="s">
        <v>1197</v>
      </c>
      <c r="V638" s="30" t="s">
        <v>1318</v>
      </c>
      <c r="W638" s="30" t="s">
        <v>2077</v>
      </c>
      <c r="X638" s="30" t="s">
        <v>2077</v>
      </c>
      <c r="Y638" s="30" t="s">
        <v>2077</v>
      </c>
      <c r="Z638" s="5" t="s">
        <v>2077</v>
      </c>
      <c r="AA638" s="5" t="s">
        <v>2077</v>
      </c>
      <c r="AN638" s="225"/>
      <c r="AO638" s="225"/>
      <c r="AP638" s="225"/>
      <c r="AQ638" s="225"/>
      <c r="AS638" s="225"/>
      <c r="AU638" s="225"/>
    </row>
    <row r="639" spans="1:47" ht="12.75" customHeight="1">
      <c r="A639" s="160"/>
      <c r="B639" s="17" t="s">
        <v>732</v>
      </c>
      <c r="C639" s="18"/>
      <c r="D639" s="17" t="s">
        <v>2170</v>
      </c>
      <c r="F639" s="5">
        <v>1</v>
      </c>
      <c r="G639" s="5" t="s">
        <v>1763</v>
      </c>
      <c r="H639" s="51">
        <v>5</v>
      </c>
      <c r="I639" s="5" t="s">
        <v>1205</v>
      </c>
      <c r="J639" s="5" t="s">
        <v>2169</v>
      </c>
      <c r="K639" s="5" t="s">
        <v>210</v>
      </c>
      <c r="L639" s="24">
        <v>6</v>
      </c>
      <c r="M639" s="5" t="s">
        <v>2077</v>
      </c>
      <c r="N639" s="15" t="s">
        <v>2077</v>
      </c>
      <c r="O639" s="16" t="s">
        <v>2169</v>
      </c>
      <c r="S639" s="5" t="s">
        <v>1528</v>
      </c>
      <c r="T639" s="5" t="s">
        <v>1527</v>
      </c>
      <c r="U639" s="30" t="s">
        <v>1197</v>
      </c>
      <c r="V639" s="30" t="s">
        <v>1318</v>
      </c>
      <c r="W639" s="30" t="s">
        <v>2077</v>
      </c>
      <c r="X639" s="30" t="s">
        <v>2077</v>
      </c>
      <c r="Y639" s="30" t="s">
        <v>2077</v>
      </c>
      <c r="Z639" s="5" t="s">
        <v>2077</v>
      </c>
      <c r="AA639" s="5" t="s">
        <v>2077</v>
      </c>
      <c r="AN639" s="225"/>
      <c r="AO639" s="225"/>
      <c r="AP639" s="225"/>
      <c r="AQ639" s="225"/>
      <c r="AS639" s="225"/>
      <c r="AU639" s="225"/>
    </row>
    <row r="640" spans="1:47" ht="12.75" customHeight="1">
      <c r="A640" s="160"/>
      <c r="B640" s="17" t="s">
        <v>732</v>
      </c>
      <c r="C640" s="18"/>
      <c r="D640" s="17" t="s">
        <v>2171</v>
      </c>
      <c r="F640" s="5">
        <v>1</v>
      </c>
      <c r="G640" s="5" t="s">
        <v>1763</v>
      </c>
      <c r="H640" s="51">
        <v>5</v>
      </c>
      <c r="I640" s="5" t="s">
        <v>1205</v>
      </c>
      <c r="J640" s="5" t="s">
        <v>2169</v>
      </c>
      <c r="K640" s="35" t="s">
        <v>1925</v>
      </c>
      <c r="L640" s="24">
        <v>59</v>
      </c>
      <c r="M640" s="5" t="s">
        <v>2077</v>
      </c>
      <c r="N640" s="15" t="s">
        <v>2077</v>
      </c>
      <c r="O640" s="16" t="s">
        <v>2169</v>
      </c>
      <c r="S640" s="5" t="s">
        <v>1528</v>
      </c>
      <c r="T640" s="5" t="s">
        <v>1527</v>
      </c>
      <c r="U640" s="30" t="s">
        <v>1197</v>
      </c>
      <c r="V640" s="30" t="s">
        <v>1318</v>
      </c>
      <c r="W640" s="30" t="s">
        <v>2077</v>
      </c>
      <c r="X640" s="30" t="s">
        <v>2077</v>
      </c>
      <c r="Y640" s="30" t="s">
        <v>2077</v>
      </c>
      <c r="Z640" s="5" t="s">
        <v>2077</v>
      </c>
      <c r="AA640" s="5" t="s">
        <v>2077</v>
      </c>
      <c r="AN640" s="225"/>
      <c r="AO640" s="225"/>
      <c r="AP640" s="225"/>
      <c r="AQ640" s="225"/>
      <c r="AS640" s="225"/>
      <c r="AU640" s="225"/>
    </row>
    <row r="641" spans="1:47" ht="12.75" customHeight="1">
      <c r="A641" s="160"/>
      <c r="B641" s="17" t="s">
        <v>732</v>
      </c>
      <c r="C641" s="18"/>
      <c r="D641" s="17" t="s">
        <v>2172</v>
      </c>
      <c r="F641" s="5">
        <v>1</v>
      </c>
      <c r="G641" s="5" t="s">
        <v>1763</v>
      </c>
      <c r="H641" s="51">
        <v>5</v>
      </c>
      <c r="I641" s="5" t="s">
        <v>1205</v>
      </c>
      <c r="J641" s="5" t="s">
        <v>2169</v>
      </c>
      <c r="K641" s="35" t="s">
        <v>1925</v>
      </c>
      <c r="L641" s="24">
        <v>585</v>
      </c>
      <c r="M641" s="5" t="s">
        <v>2077</v>
      </c>
      <c r="N641" s="15" t="s">
        <v>2077</v>
      </c>
      <c r="O641" s="16" t="s">
        <v>2169</v>
      </c>
      <c r="S641" s="5" t="s">
        <v>1528</v>
      </c>
      <c r="T641" s="5" t="s">
        <v>1527</v>
      </c>
      <c r="U641" s="30" t="s">
        <v>1197</v>
      </c>
      <c r="V641" s="30" t="s">
        <v>1318</v>
      </c>
      <c r="W641" s="30" t="s">
        <v>2077</v>
      </c>
      <c r="X641" s="30" t="s">
        <v>2077</v>
      </c>
      <c r="Y641" s="30" t="s">
        <v>2077</v>
      </c>
      <c r="Z641" s="5" t="s">
        <v>2077</v>
      </c>
      <c r="AA641" s="5" t="s">
        <v>2077</v>
      </c>
      <c r="AN641" s="225"/>
      <c r="AO641" s="225"/>
      <c r="AP641" s="225"/>
      <c r="AQ641" s="225"/>
      <c r="AS641" s="225"/>
      <c r="AU641" s="225"/>
    </row>
    <row r="642" spans="3:47" ht="12.75" customHeight="1">
      <c r="C642" s="18"/>
      <c r="D642" s="17"/>
      <c r="AN642" s="225"/>
      <c r="AO642" s="225"/>
      <c r="AP642" s="225"/>
      <c r="AQ642" s="225"/>
      <c r="AS642" s="225"/>
      <c r="AU642" s="225"/>
    </row>
    <row r="643" spans="1:47" ht="12.75" customHeight="1">
      <c r="A643" s="161"/>
      <c r="B643" s="17" t="s">
        <v>733</v>
      </c>
      <c r="C643" s="18">
        <v>1151653</v>
      </c>
      <c r="D643" s="17" t="s">
        <v>2173</v>
      </c>
      <c r="E643" s="67" t="s">
        <v>1441</v>
      </c>
      <c r="F643" s="5">
        <v>1</v>
      </c>
      <c r="G643" s="5" t="s">
        <v>1763</v>
      </c>
      <c r="H643" s="35">
        <v>1</v>
      </c>
      <c r="I643" s="57" t="s">
        <v>2151</v>
      </c>
      <c r="J643" s="5" t="s">
        <v>2175</v>
      </c>
      <c r="K643" s="5" t="s">
        <v>1236</v>
      </c>
      <c r="L643" s="24">
        <v>26.7</v>
      </c>
      <c r="M643" s="72">
        <v>16.5</v>
      </c>
      <c r="N643" s="39" t="s">
        <v>2152</v>
      </c>
      <c r="O643" s="16" t="s">
        <v>2174</v>
      </c>
      <c r="P643" s="57"/>
      <c r="Q643" s="16" t="s">
        <v>2153</v>
      </c>
      <c r="U643" s="57" t="s">
        <v>2154</v>
      </c>
      <c r="V643" s="5" t="s">
        <v>1318</v>
      </c>
      <c r="W643" s="5">
        <v>2010</v>
      </c>
      <c r="AA643" s="5">
        <v>1.8</v>
      </c>
      <c r="AC643" s="280">
        <v>17193</v>
      </c>
      <c r="AD643" s="280">
        <v>78966</v>
      </c>
      <c r="AE643" s="226">
        <v>110607</v>
      </c>
      <c r="AF643" s="226">
        <v>422539</v>
      </c>
      <c r="AG643" s="280">
        <v>14841</v>
      </c>
      <c r="AH643" s="265">
        <v>25141</v>
      </c>
      <c r="AI643" s="280">
        <v>43837</v>
      </c>
      <c r="AJ643" s="280">
        <v>69053</v>
      </c>
      <c r="AK643" s="265">
        <v>133326</v>
      </c>
      <c r="AL643" s="280">
        <v>338707</v>
      </c>
      <c r="AN643" s="225">
        <v>0.21772661651850164</v>
      </c>
      <c r="AO643" s="225">
        <v>0.15544224144945618</v>
      </c>
      <c r="AP643" s="225">
        <v>0.18688452426876573</v>
      </c>
      <c r="AQ643" s="225">
        <v>0.33854962702739694</v>
      </c>
      <c r="AR643" s="223">
        <v>0.5735109610602915</v>
      </c>
      <c r="AS643" s="225">
        <v>0.21492187160586795</v>
      </c>
      <c r="AT643" s="223">
        <v>0.18856787123291782</v>
      </c>
      <c r="AU643" s="225">
        <v>0.12942454687975152</v>
      </c>
    </row>
    <row r="644" spans="3:47" ht="12.75" customHeight="1">
      <c r="C644" s="18"/>
      <c r="D644" s="17"/>
      <c r="O644" s="16"/>
      <c r="AN644" s="225"/>
      <c r="AO644" s="225"/>
      <c r="AP644" s="225"/>
      <c r="AQ644" s="225"/>
      <c r="AS644" s="225"/>
      <c r="AU644" s="225"/>
    </row>
    <row r="645" spans="1:51" s="92" customFormat="1" ht="12.75" customHeight="1">
      <c r="A645" s="177"/>
      <c r="B645" s="34" t="s">
        <v>734</v>
      </c>
      <c r="C645" s="18">
        <v>1127483</v>
      </c>
      <c r="D645" s="34" t="s">
        <v>2176</v>
      </c>
      <c r="E645" s="34"/>
      <c r="F645" s="35">
        <v>1</v>
      </c>
      <c r="G645" s="35" t="s">
        <v>1763</v>
      </c>
      <c r="H645" s="51">
        <v>5</v>
      </c>
      <c r="I645" s="35" t="s">
        <v>1205</v>
      </c>
      <c r="J645" s="35" t="s">
        <v>734</v>
      </c>
      <c r="K645" s="35" t="s">
        <v>1609</v>
      </c>
      <c r="L645" s="85">
        <v>2.5</v>
      </c>
      <c r="M645" s="35" t="s">
        <v>2077</v>
      </c>
      <c r="N645" s="36">
        <v>3400</v>
      </c>
      <c r="O645" s="62" t="s">
        <v>2177</v>
      </c>
      <c r="P645" s="59" t="s">
        <v>142</v>
      </c>
      <c r="Q645" s="59" t="s">
        <v>2077</v>
      </c>
      <c r="R645" s="35"/>
      <c r="S645" s="35" t="s">
        <v>2007</v>
      </c>
      <c r="T645" s="35" t="s">
        <v>2177</v>
      </c>
      <c r="U645" s="35" t="s">
        <v>2077</v>
      </c>
      <c r="V645" s="35" t="s">
        <v>1313</v>
      </c>
      <c r="W645" s="35" t="s">
        <v>2077</v>
      </c>
      <c r="X645" s="35" t="s">
        <v>2077</v>
      </c>
      <c r="Y645" s="35" t="s">
        <v>2077</v>
      </c>
      <c r="Z645" s="35" t="s">
        <v>2077</v>
      </c>
      <c r="AA645" s="35" t="s">
        <v>2077</v>
      </c>
      <c r="AB645" s="35"/>
      <c r="AC645" s="280"/>
      <c r="AD645" s="280"/>
      <c r="AE645" s="280"/>
      <c r="AF645" s="280"/>
      <c r="AG645" s="280"/>
      <c r="AH645" s="284"/>
      <c r="AI645" s="280"/>
      <c r="AJ645" s="280"/>
      <c r="AK645" s="284"/>
      <c r="AL645" s="280"/>
      <c r="AN645" s="225"/>
      <c r="AO645" s="225"/>
      <c r="AP645" s="225"/>
      <c r="AQ645" s="225"/>
      <c r="AR645" s="225"/>
      <c r="AS645" s="225"/>
      <c r="AT645" s="225"/>
      <c r="AU645" s="225"/>
      <c r="AV645" s="236"/>
      <c r="AW645" s="225"/>
      <c r="AX645" s="236"/>
      <c r="AY645" s="225"/>
    </row>
    <row r="646" spans="3:47" ht="12.75" customHeight="1">
      <c r="C646" s="18"/>
      <c r="D646" s="17"/>
      <c r="O646" s="16"/>
      <c r="AN646" s="225"/>
      <c r="AO646" s="225"/>
      <c r="AP646" s="225"/>
      <c r="AQ646" s="225"/>
      <c r="AS646" s="225"/>
      <c r="AU646" s="225"/>
    </row>
    <row r="647" spans="1:47" ht="12.75" customHeight="1">
      <c r="A647" s="164"/>
      <c r="B647" s="17" t="s">
        <v>737</v>
      </c>
      <c r="C647" s="18">
        <v>1066261</v>
      </c>
      <c r="D647" s="17" t="s">
        <v>1534</v>
      </c>
      <c r="F647" s="5">
        <v>1</v>
      </c>
      <c r="G647" s="5" t="s">
        <v>1476</v>
      </c>
      <c r="H647" s="51">
        <v>3</v>
      </c>
      <c r="I647" s="5" t="s">
        <v>1207</v>
      </c>
      <c r="J647" s="30" t="s">
        <v>1531</v>
      </c>
      <c r="K647" s="30" t="s">
        <v>1250</v>
      </c>
      <c r="L647" s="141">
        <v>60</v>
      </c>
      <c r="M647" s="30">
        <v>16</v>
      </c>
      <c r="N647" s="58">
        <v>4625</v>
      </c>
      <c r="O647" s="16" t="s">
        <v>1535</v>
      </c>
      <c r="P647" s="28" t="s">
        <v>1536</v>
      </c>
      <c r="Q647" s="16" t="s">
        <v>432</v>
      </c>
      <c r="S647" s="57" t="s">
        <v>1529</v>
      </c>
      <c r="T647" s="57" t="s">
        <v>1530</v>
      </c>
      <c r="U647" s="30" t="s">
        <v>1197</v>
      </c>
      <c r="V647" s="30" t="s">
        <v>1313</v>
      </c>
      <c r="W647" s="30" t="s">
        <v>2077</v>
      </c>
      <c r="X647" s="30" t="s">
        <v>2077</v>
      </c>
      <c r="Y647" s="16" t="s">
        <v>1532</v>
      </c>
      <c r="Z647" s="16" t="s">
        <v>1533</v>
      </c>
      <c r="AA647" s="30">
        <v>1.8</v>
      </c>
      <c r="AB647" s="30"/>
      <c r="AN647" s="225"/>
      <c r="AO647" s="225"/>
      <c r="AP647" s="225"/>
      <c r="AQ647" s="225"/>
      <c r="AS647" s="225"/>
      <c r="AU647" s="225"/>
    </row>
    <row r="648" spans="1:47" ht="12.75" customHeight="1">
      <c r="A648" s="164"/>
      <c r="B648" s="17" t="s">
        <v>737</v>
      </c>
      <c r="C648" s="18"/>
      <c r="D648" s="17" t="s">
        <v>1537</v>
      </c>
      <c r="F648" s="5">
        <v>1</v>
      </c>
      <c r="G648" s="5" t="s">
        <v>1476</v>
      </c>
      <c r="H648" s="51">
        <v>3</v>
      </c>
      <c r="I648" s="5" t="s">
        <v>1207</v>
      </c>
      <c r="J648" s="30" t="s">
        <v>1531</v>
      </c>
      <c r="K648" s="30" t="s">
        <v>1250</v>
      </c>
      <c r="L648" s="141">
        <v>47.55</v>
      </c>
      <c r="M648" s="30">
        <v>1.9</v>
      </c>
      <c r="N648" s="58" t="s">
        <v>2077</v>
      </c>
      <c r="O648" s="22" t="s">
        <v>1535</v>
      </c>
      <c r="Q648" s="32" t="s">
        <v>1538</v>
      </c>
      <c r="S648" s="57" t="s">
        <v>1529</v>
      </c>
      <c r="T648" s="57" t="s">
        <v>1530</v>
      </c>
      <c r="U648" s="30" t="s">
        <v>1197</v>
      </c>
      <c r="V648" s="30" t="s">
        <v>1313</v>
      </c>
      <c r="W648" s="30" t="s">
        <v>2077</v>
      </c>
      <c r="X648" s="30" t="s">
        <v>2077</v>
      </c>
      <c r="Y648" s="32" t="s">
        <v>2077</v>
      </c>
      <c r="Z648" s="32" t="s">
        <v>2077</v>
      </c>
      <c r="AA648" s="30" t="s">
        <v>2077</v>
      </c>
      <c r="AB648" s="30"/>
      <c r="AN648" s="225"/>
      <c r="AO648" s="225"/>
      <c r="AP648" s="225"/>
      <c r="AQ648" s="225"/>
      <c r="AS648" s="225"/>
      <c r="AU648" s="225"/>
    </row>
    <row r="649" spans="3:47" ht="12.75" customHeight="1">
      <c r="C649" s="18"/>
      <c r="D649" s="17"/>
      <c r="AN649" s="225"/>
      <c r="AO649" s="225"/>
      <c r="AP649" s="225"/>
      <c r="AQ649" s="225"/>
      <c r="AS649" s="225"/>
      <c r="AU649" s="225"/>
    </row>
    <row r="650" spans="1:47" ht="12.75">
      <c r="A650" s="165"/>
      <c r="B650" s="17" t="s">
        <v>738</v>
      </c>
      <c r="C650" s="18">
        <v>1063899</v>
      </c>
      <c r="D650" s="17" t="s">
        <v>1745</v>
      </c>
      <c r="E650" s="35"/>
      <c r="F650" s="57">
        <v>1</v>
      </c>
      <c r="G650" s="5" t="s">
        <v>1259</v>
      </c>
      <c r="H650" s="51">
        <v>2</v>
      </c>
      <c r="I650" s="5" t="s">
        <v>1204</v>
      </c>
      <c r="J650" s="5" t="s">
        <v>738</v>
      </c>
      <c r="K650" s="5" t="s">
        <v>2046</v>
      </c>
      <c r="L650" s="141">
        <v>47.6</v>
      </c>
      <c r="M650" s="72">
        <v>13.8</v>
      </c>
      <c r="N650" s="39">
        <v>6500</v>
      </c>
      <c r="O650" s="16" t="s">
        <v>2180</v>
      </c>
      <c r="P650" s="22" t="s">
        <v>876</v>
      </c>
      <c r="Q650" s="16" t="s">
        <v>1285</v>
      </c>
      <c r="S650" s="57" t="s">
        <v>2024</v>
      </c>
      <c r="T650" s="57" t="s">
        <v>2178</v>
      </c>
      <c r="U650" s="5" t="s">
        <v>1175</v>
      </c>
      <c r="V650" s="5" t="s">
        <v>1313</v>
      </c>
      <c r="W650" s="5" t="s">
        <v>1740</v>
      </c>
      <c r="Y650" s="5" t="s">
        <v>1741</v>
      </c>
      <c r="Z650" s="5" t="s">
        <v>1742</v>
      </c>
      <c r="AA650" s="57" t="s">
        <v>2077</v>
      </c>
      <c r="AB650" s="57"/>
      <c r="AN650" s="225"/>
      <c r="AO650" s="225"/>
      <c r="AP650" s="225"/>
      <c r="AQ650" s="225"/>
      <c r="AS650" s="225"/>
      <c r="AU650" s="225"/>
    </row>
    <row r="651" spans="1:47" ht="12.75" customHeight="1">
      <c r="A651" s="165"/>
      <c r="B651" s="17" t="s">
        <v>738</v>
      </c>
      <c r="C651" s="18"/>
      <c r="D651" s="17" t="s">
        <v>1250</v>
      </c>
      <c r="F651" s="57">
        <v>1</v>
      </c>
      <c r="G651" s="5" t="s">
        <v>1259</v>
      </c>
      <c r="H651" s="35">
        <v>4</v>
      </c>
      <c r="I651" s="5" t="s">
        <v>1213</v>
      </c>
      <c r="J651" s="5" t="s">
        <v>738</v>
      </c>
      <c r="K651" s="5" t="s">
        <v>1250</v>
      </c>
      <c r="L651" s="24">
        <v>123</v>
      </c>
      <c r="M651" s="72">
        <v>2.3</v>
      </c>
      <c r="N651" s="15">
        <f>1200+900</f>
        <v>2100</v>
      </c>
      <c r="O651" s="16" t="s">
        <v>1738</v>
      </c>
      <c r="P651" s="57"/>
      <c r="Q651" s="16" t="s">
        <v>1739</v>
      </c>
      <c r="S651" s="5" t="s">
        <v>1743</v>
      </c>
      <c r="T651" s="5" t="s">
        <v>1744</v>
      </c>
      <c r="U651" s="5" t="s">
        <v>1175</v>
      </c>
      <c r="V651" s="57" t="s">
        <v>998</v>
      </c>
      <c r="W651" s="5" t="s">
        <v>1740</v>
      </c>
      <c r="Y651" s="5" t="s">
        <v>1741</v>
      </c>
      <c r="Z651" s="5" t="s">
        <v>1742</v>
      </c>
      <c r="AA651" s="5">
        <v>2.3</v>
      </c>
      <c r="AN651" s="225"/>
      <c r="AO651" s="225"/>
      <c r="AP651" s="225"/>
      <c r="AQ651" s="225"/>
      <c r="AS651" s="225"/>
      <c r="AU651" s="225"/>
    </row>
    <row r="652" spans="1:47" ht="12.75" customHeight="1">
      <c r="A652" s="165"/>
      <c r="B652" s="17" t="s">
        <v>738</v>
      </c>
      <c r="C652" s="18"/>
      <c r="D652" s="17" t="s">
        <v>2179</v>
      </c>
      <c r="F652" s="57">
        <v>1</v>
      </c>
      <c r="G652" s="5" t="s">
        <v>1259</v>
      </c>
      <c r="H652" s="51">
        <v>5</v>
      </c>
      <c r="I652" s="5" t="s">
        <v>1205</v>
      </c>
      <c r="J652" s="5" t="s">
        <v>738</v>
      </c>
      <c r="K652" s="5" t="s">
        <v>2046</v>
      </c>
      <c r="L652" s="24">
        <v>32</v>
      </c>
      <c r="M652" s="72">
        <v>4</v>
      </c>
      <c r="N652" s="15" t="s">
        <v>1311</v>
      </c>
      <c r="O652" s="16" t="s">
        <v>1738</v>
      </c>
      <c r="P652" s="22"/>
      <c r="Q652" s="16" t="s">
        <v>1201</v>
      </c>
      <c r="S652" s="57" t="s">
        <v>2024</v>
      </c>
      <c r="T652" s="57" t="s">
        <v>2178</v>
      </c>
      <c r="U652" s="5" t="s">
        <v>1175</v>
      </c>
      <c r="V652" s="5" t="s">
        <v>1313</v>
      </c>
      <c r="W652" s="5" t="s">
        <v>1740</v>
      </c>
      <c r="Y652" s="5" t="s">
        <v>1741</v>
      </c>
      <c r="Z652" s="5" t="s">
        <v>1742</v>
      </c>
      <c r="AA652" s="5">
        <v>2</v>
      </c>
      <c r="AN652" s="225"/>
      <c r="AO652" s="225"/>
      <c r="AP652" s="225"/>
      <c r="AQ652" s="225"/>
      <c r="AS652" s="225"/>
      <c r="AU652" s="225"/>
    </row>
    <row r="653" spans="1:47" ht="12.75" customHeight="1">
      <c r="A653" s="165"/>
      <c r="B653" s="17" t="s">
        <v>738</v>
      </c>
      <c r="C653" s="18"/>
      <c r="D653" s="17" t="s">
        <v>1746</v>
      </c>
      <c r="F653" s="57">
        <v>1</v>
      </c>
      <c r="G653" s="5" t="s">
        <v>1259</v>
      </c>
      <c r="H653" s="51">
        <v>5</v>
      </c>
      <c r="I653" s="5" t="s">
        <v>1205</v>
      </c>
      <c r="J653" s="5" t="s">
        <v>738</v>
      </c>
      <c r="K653" s="5" t="s">
        <v>2046</v>
      </c>
      <c r="L653" s="141" t="s">
        <v>2077</v>
      </c>
      <c r="M653" s="30" t="s">
        <v>2077</v>
      </c>
      <c r="N653" s="58" t="s">
        <v>2077</v>
      </c>
      <c r="O653" s="16" t="s">
        <v>1738</v>
      </c>
      <c r="P653" s="16"/>
      <c r="Q653" s="16"/>
      <c r="S653" s="57" t="s">
        <v>2024</v>
      </c>
      <c r="T653" s="57" t="s">
        <v>2178</v>
      </c>
      <c r="U653" s="5" t="s">
        <v>1175</v>
      </c>
      <c r="V653" s="5" t="s">
        <v>1313</v>
      </c>
      <c r="W653" s="5" t="s">
        <v>1740</v>
      </c>
      <c r="Y653" s="5" t="s">
        <v>1741</v>
      </c>
      <c r="Z653" s="5" t="s">
        <v>1742</v>
      </c>
      <c r="AA653" s="57" t="s">
        <v>2077</v>
      </c>
      <c r="AB653" s="57"/>
      <c r="AN653" s="225"/>
      <c r="AO653" s="225"/>
      <c r="AP653" s="225"/>
      <c r="AQ653" s="225"/>
      <c r="AS653" s="225"/>
      <c r="AU653" s="225"/>
    </row>
    <row r="654" spans="3:47" ht="12.75" customHeight="1">
      <c r="C654" s="18"/>
      <c r="D654" s="17"/>
      <c r="AN654" s="225"/>
      <c r="AO654" s="225"/>
      <c r="AP654" s="225"/>
      <c r="AQ654" s="225"/>
      <c r="AS654" s="225"/>
      <c r="AU654" s="225"/>
    </row>
    <row r="655" spans="1:51" s="92" customFormat="1" ht="15" customHeight="1">
      <c r="A655" s="166"/>
      <c r="B655" s="34" t="s">
        <v>739</v>
      </c>
      <c r="C655" s="18">
        <v>1053627</v>
      </c>
      <c r="D655" s="34" t="s">
        <v>2008</v>
      </c>
      <c r="E655" s="35"/>
      <c r="F655" s="35">
        <v>1</v>
      </c>
      <c r="G655" s="35" t="s">
        <v>314</v>
      </c>
      <c r="H655" s="51">
        <v>3</v>
      </c>
      <c r="I655" s="35" t="s">
        <v>1207</v>
      </c>
      <c r="J655" s="61" t="s">
        <v>2009</v>
      </c>
      <c r="K655" s="61" t="s">
        <v>1236</v>
      </c>
      <c r="L655" s="145">
        <v>53</v>
      </c>
      <c r="M655" s="61">
        <v>23.7</v>
      </c>
      <c r="N655" s="218">
        <v>4500</v>
      </c>
      <c r="O655" s="62" t="s">
        <v>2010</v>
      </c>
      <c r="P655" s="59"/>
      <c r="Q655" s="59"/>
      <c r="R655" s="35"/>
      <c r="S655" s="216" t="s">
        <v>2011</v>
      </c>
      <c r="T655" s="61" t="s">
        <v>2009</v>
      </c>
      <c r="U655" s="35" t="s">
        <v>2077</v>
      </c>
      <c r="V655" s="35" t="s">
        <v>998</v>
      </c>
      <c r="W655" s="35" t="s">
        <v>2077</v>
      </c>
      <c r="X655" s="35" t="s">
        <v>2077</v>
      </c>
      <c r="Y655" s="35" t="s">
        <v>2077</v>
      </c>
      <c r="Z655" s="35" t="s">
        <v>2077</v>
      </c>
      <c r="AA655" s="61">
        <v>2.5</v>
      </c>
      <c r="AB655" s="61"/>
      <c r="AC655" s="280"/>
      <c r="AD655" s="280"/>
      <c r="AE655" s="280"/>
      <c r="AF655" s="280"/>
      <c r="AG655" s="280"/>
      <c r="AH655" s="284"/>
      <c r="AI655" s="280"/>
      <c r="AJ655" s="280"/>
      <c r="AK655" s="284"/>
      <c r="AL655" s="280"/>
      <c r="AN655" s="225"/>
      <c r="AO655" s="225"/>
      <c r="AP655" s="225"/>
      <c r="AQ655" s="225"/>
      <c r="AR655" s="225"/>
      <c r="AS655" s="225"/>
      <c r="AT655" s="225"/>
      <c r="AU655" s="225"/>
      <c r="AV655" s="236"/>
      <c r="AW655" s="225"/>
      <c r="AX655" s="236"/>
      <c r="AY655" s="225"/>
    </row>
    <row r="656" spans="3:47" ht="12.75" customHeight="1">
      <c r="C656" s="18"/>
      <c r="D656" s="17"/>
      <c r="AN656" s="225"/>
      <c r="AO656" s="225"/>
      <c r="AP656" s="225"/>
      <c r="AQ656" s="225"/>
      <c r="AS656" s="225"/>
      <c r="AU656" s="225"/>
    </row>
    <row r="657" spans="1:47" ht="12.75" customHeight="1">
      <c r="A657" s="167"/>
      <c r="B657" s="17" t="s">
        <v>1769</v>
      </c>
      <c r="C657" s="18">
        <v>1020200</v>
      </c>
      <c r="D657" s="17" t="s">
        <v>1250</v>
      </c>
      <c r="E657" s="67" t="s">
        <v>950</v>
      </c>
      <c r="F657" s="5">
        <v>1</v>
      </c>
      <c r="G657" s="5" t="s">
        <v>1466</v>
      </c>
      <c r="H657" s="35">
        <v>1</v>
      </c>
      <c r="I657" s="5" t="s">
        <v>198</v>
      </c>
      <c r="J657" s="5" t="s">
        <v>982</v>
      </c>
      <c r="K657" s="5" t="s">
        <v>1250</v>
      </c>
      <c r="L657" s="24">
        <v>182.5</v>
      </c>
      <c r="M657" s="5">
        <v>3.9</v>
      </c>
      <c r="N657" s="15">
        <v>3600</v>
      </c>
      <c r="O657" s="16" t="s">
        <v>982</v>
      </c>
      <c r="P657" s="16" t="s">
        <v>876</v>
      </c>
      <c r="Q657" s="16" t="s">
        <v>1201</v>
      </c>
      <c r="S657" s="153" t="s">
        <v>1539</v>
      </c>
      <c r="T657" s="57" t="s">
        <v>1540</v>
      </c>
      <c r="U657" s="5" t="s">
        <v>1197</v>
      </c>
      <c r="V657" s="5" t="s">
        <v>1313</v>
      </c>
      <c r="W657" s="5">
        <v>2012</v>
      </c>
      <c r="Y657" s="16" t="s">
        <v>1541</v>
      </c>
      <c r="Z657" s="5" t="s">
        <v>1574</v>
      </c>
      <c r="AA657" s="5">
        <v>2.7</v>
      </c>
      <c r="AC657" s="226">
        <v>7528</v>
      </c>
      <c r="AD657" s="226">
        <v>40925</v>
      </c>
      <c r="AE657" s="226">
        <v>94843</v>
      </c>
      <c r="AF657" s="226">
        <v>347453</v>
      </c>
      <c r="AG657" s="226">
        <v>3063</v>
      </c>
      <c r="AH657" s="265">
        <v>6682</v>
      </c>
      <c r="AI657" s="226">
        <v>11094</v>
      </c>
      <c r="AJ657" s="226">
        <v>96407</v>
      </c>
      <c r="AK657" s="265">
        <v>142388</v>
      </c>
      <c r="AL657" s="226">
        <v>370264</v>
      </c>
      <c r="AN657" s="225">
        <v>0.18394624312767258</v>
      </c>
      <c r="AO657" s="225">
        <v>0.07937328005229695</v>
      </c>
      <c r="AP657" s="225">
        <v>0.11778571490244724</v>
      </c>
      <c r="AQ657" s="225">
        <v>0.2760951865873445</v>
      </c>
      <c r="AR657" s="223">
        <v>0.6023075536325943</v>
      </c>
      <c r="AS657" s="225">
        <v>0.031771551858267556</v>
      </c>
      <c r="AT657" s="223">
        <v>0.04692811191954378</v>
      </c>
      <c r="AU657" s="225">
        <v>0.029962405202774236</v>
      </c>
    </row>
    <row r="658" spans="1:47" ht="12.75" customHeight="1">
      <c r="A658" s="167"/>
      <c r="B658" s="17" t="s">
        <v>1769</v>
      </c>
      <c r="C658" s="18"/>
      <c r="D658" s="17" t="s">
        <v>1543</v>
      </c>
      <c r="F658" s="5">
        <v>1</v>
      </c>
      <c r="G658" s="5" t="s">
        <v>1466</v>
      </c>
      <c r="H658" s="51">
        <v>5</v>
      </c>
      <c r="I658" s="5" t="s">
        <v>1205</v>
      </c>
      <c r="J658" s="5" t="s">
        <v>982</v>
      </c>
      <c r="K658" s="5" t="s">
        <v>1236</v>
      </c>
      <c r="L658" s="24">
        <v>29</v>
      </c>
      <c r="M658" s="5">
        <v>11.5</v>
      </c>
      <c r="N658" s="15">
        <v>3887</v>
      </c>
      <c r="O658" s="16" t="s">
        <v>982</v>
      </c>
      <c r="P658" s="16"/>
      <c r="Q658" s="16" t="s">
        <v>1201</v>
      </c>
      <c r="S658" s="5" t="s">
        <v>1581</v>
      </c>
      <c r="T658" s="57" t="s">
        <v>1546</v>
      </c>
      <c r="U658" s="5" t="s">
        <v>1197</v>
      </c>
      <c r="V658" s="5" t="s">
        <v>1313</v>
      </c>
      <c r="W658" s="5" t="s">
        <v>2077</v>
      </c>
      <c r="Y658" s="16" t="s">
        <v>1545</v>
      </c>
      <c r="Z658" s="16" t="s">
        <v>1544</v>
      </c>
      <c r="AA658" s="5">
        <v>2.78</v>
      </c>
      <c r="AN658" s="225"/>
      <c r="AO658" s="225"/>
      <c r="AP658" s="225"/>
      <c r="AQ658" s="225"/>
      <c r="AS658" s="225"/>
      <c r="AU658" s="225"/>
    </row>
    <row r="659" spans="1:47" ht="12.75" customHeight="1">
      <c r="A659" s="167"/>
      <c r="B659" s="17" t="s">
        <v>1769</v>
      </c>
      <c r="C659" s="18"/>
      <c r="D659" s="17" t="s">
        <v>1542</v>
      </c>
      <c r="F659" s="5">
        <v>1</v>
      </c>
      <c r="G659" s="5" t="s">
        <v>1466</v>
      </c>
      <c r="H659" s="51">
        <v>5</v>
      </c>
      <c r="I659" s="5" t="s">
        <v>1205</v>
      </c>
      <c r="J659" s="5" t="s">
        <v>982</v>
      </c>
      <c r="K659" s="5" t="s">
        <v>1250</v>
      </c>
      <c r="L659" s="24">
        <v>518.49</v>
      </c>
      <c r="M659" s="5">
        <v>8.5</v>
      </c>
      <c r="N659" s="15">
        <v>3628</v>
      </c>
      <c r="O659" s="16" t="s">
        <v>982</v>
      </c>
      <c r="P659" s="16"/>
      <c r="Q659" s="16" t="s">
        <v>1201</v>
      </c>
      <c r="S659" s="5" t="s">
        <v>1581</v>
      </c>
      <c r="T659" s="57" t="s">
        <v>1546</v>
      </c>
      <c r="U659" s="5" t="s">
        <v>1197</v>
      </c>
      <c r="V659" s="5" t="s">
        <v>1313</v>
      </c>
      <c r="W659" s="5" t="s">
        <v>2077</v>
      </c>
      <c r="Y659" s="16" t="s">
        <v>1545</v>
      </c>
      <c r="Z659" s="16" t="s">
        <v>1544</v>
      </c>
      <c r="AA659" s="5">
        <v>2.61</v>
      </c>
      <c r="AN659" s="225"/>
      <c r="AO659" s="225"/>
      <c r="AP659" s="225"/>
      <c r="AQ659" s="225"/>
      <c r="AS659" s="225"/>
      <c r="AU659" s="225"/>
    </row>
    <row r="660" spans="3:47" ht="12.75" customHeight="1">
      <c r="C660" s="18"/>
      <c r="D660" s="17"/>
      <c r="H660" s="51"/>
      <c r="O660" s="16"/>
      <c r="P660" s="16"/>
      <c r="Q660" s="16"/>
      <c r="T660" s="57"/>
      <c r="Y660" s="16"/>
      <c r="Z660" s="16"/>
      <c r="AN660" s="225"/>
      <c r="AO660" s="225"/>
      <c r="AP660" s="225"/>
      <c r="AQ660" s="225"/>
      <c r="AS660" s="225"/>
      <c r="AU660" s="225"/>
    </row>
    <row r="661" spans="1:51" s="124" customFormat="1" ht="3.75" customHeight="1">
      <c r="A661" s="121"/>
      <c r="B661" s="42"/>
      <c r="C661" s="42"/>
      <c r="D661" s="42"/>
      <c r="E661" s="43"/>
      <c r="F661" s="43"/>
      <c r="G661" s="43"/>
      <c r="H661" s="43"/>
      <c r="I661" s="43"/>
      <c r="J661" s="44"/>
      <c r="K661" s="44"/>
      <c r="L661" s="146"/>
      <c r="M661" s="44"/>
      <c r="N661" s="240"/>
      <c r="O661" s="43"/>
      <c r="P661" s="45"/>
      <c r="Q661" s="45"/>
      <c r="R661" s="43"/>
      <c r="S661" s="44"/>
      <c r="T661" s="44"/>
      <c r="U661" s="44"/>
      <c r="V661" s="44"/>
      <c r="W661" s="44"/>
      <c r="X661" s="44"/>
      <c r="Y661" s="44"/>
      <c r="Z661" s="44"/>
      <c r="AA661" s="44"/>
      <c r="AB661" s="44"/>
      <c r="AC661" s="287"/>
      <c r="AD661" s="287"/>
      <c r="AE661" s="287"/>
      <c r="AF661" s="287"/>
      <c r="AG661" s="287"/>
      <c r="AH661" s="289"/>
      <c r="AI661" s="287"/>
      <c r="AJ661" s="287"/>
      <c r="AK661" s="289"/>
      <c r="AL661" s="287"/>
      <c r="AM661" s="229"/>
      <c r="AN661" s="230"/>
      <c r="AO661" s="230"/>
      <c r="AP661" s="230"/>
      <c r="AQ661" s="230"/>
      <c r="AR661" s="277"/>
      <c r="AS661" s="230"/>
      <c r="AT661" s="277"/>
      <c r="AU661" s="230"/>
      <c r="AV661" s="272"/>
      <c r="AW661" s="277"/>
      <c r="AX661" s="272"/>
      <c r="AY661" s="277"/>
    </row>
    <row r="662" spans="2:47" ht="12.75" customHeight="1">
      <c r="B662" s="41" t="s">
        <v>1309</v>
      </c>
      <c r="C662" s="18"/>
      <c r="D662" s="17"/>
      <c r="AN662" s="225"/>
      <c r="AO662" s="225"/>
      <c r="AP662" s="225"/>
      <c r="AQ662" s="225"/>
      <c r="AS662" s="225"/>
      <c r="AU662" s="225"/>
    </row>
    <row r="663" spans="1:51" s="124" customFormat="1" ht="3.75" customHeight="1">
      <c r="A663" s="121"/>
      <c r="B663" s="42"/>
      <c r="C663" s="42"/>
      <c r="D663" s="42"/>
      <c r="E663" s="43"/>
      <c r="F663" s="43"/>
      <c r="G663" s="43"/>
      <c r="H663" s="43"/>
      <c r="I663" s="43"/>
      <c r="J663" s="44"/>
      <c r="K663" s="44"/>
      <c r="L663" s="146"/>
      <c r="M663" s="44"/>
      <c r="N663" s="240"/>
      <c r="O663" s="43"/>
      <c r="P663" s="45"/>
      <c r="Q663" s="45"/>
      <c r="R663" s="43"/>
      <c r="S663" s="44"/>
      <c r="T663" s="44"/>
      <c r="U663" s="44"/>
      <c r="V663" s="44"/>
      <c r="W663" s="44"/>
      <c r="X663" s="44"/>
      <c r="Y663" s="44"/>
      <c r="Z663" s="44"/>
      <c r="AA663" s="44"/>
      <c r="AB663" s="44"/>
      <c r="AC663" s="287"/>
      <c r="AD663" s="287"/>
      <c r="AE663" s="287"/>
      <c r="AF663" s="287"/>
      <c r="AG663" s="287"/>
      <c r="AH663" s="289"/>
      <c r="AI663" s="287"/>
      <c r="AJ663" s="287"/>
      <c r="AK663" s="289"/>
      <c r="AL663" s="287"/>
      <c r="AN663" s="230"/>
      <c r="AO663" s="230"/>
      <c r="AP663" s="230"/>
      <c r="AQ663" s="230"/>
      <c r="AR663" s="277"/>
      <c r="AS663" s="230"/>
      <c r="AT663" s="277"/>
      <c r="AU663" s="230"/>
      <c r="AV663" s="272"/>
      <c r="AW663" s="277"/>
      <c r="AX663" s="272"/>
      <c r="AY663" s="277"/>
    </row>
    <row r="664" spans="2:47" ht="12.75" customHeight="1">
      <c r="B664" s="76"/>
      <c r="C664" s="18"/>
      <c r="D664" s="76"/>
      <c r="E664" s="57"/>
      <c r="F664" s="57"/>
      <c r="G664" s="57"/>
      <c r="H664" s="51"/>
      <c r="I664" s="57"/>
      <c r="J664" s="57"/>
      <c r="K664" s="57"/>
      <c r="L664" s="141"/>
      <c r="M664" s="30"/>
      <c r="N664" s="58"/>
      <c r="O664" s="16"/>
      <c r="P664" s="57"/>
      <c r="Q664" s="16"/>
      <c r="S664" s="57"/>
      <c r="T664" s="57"/>
      <c r="U664" s="57"/>
      <c r="V664" s="30"/>
      <c r="AN664" s="225"/>
      <c r="AO664" s="225"/>
      <c r="AP664" s="225"/>
      <c r="AQ664" s="225"/>
      <c r="AS664" s="225"/>
      <c r="AU664" s="225"/>
    </row>
    <row r="665" spans="1:47" ht="12.75" customHeight="1">
      <c r="A665" s="168"/>
      <c r="B665" s="76" t="s">
        <v>740</v>
      </c>
      <c r="C665" s="18">
        <v>979721</v>
      </c>
      <c r="D665" s="76" t="s">
        <v>1281</v>
      </c>
      <c r="E665" s="57"/>
      <c r="F665" s="57">
        <v>1</v>
      </c>
      <c r="G665" s="57" t="s">
        <v>326</v>
      </c>
      <c r="H665" s="51">
        <v>5</v>
      </c>
      <c r="I665" s="57" t="s">
        <v>1205</v>
      </c>
      <c r="J665" s="57" t="s">
        <v>1279</v>
      </c>
      <c r="K665" s="57" t="s">
        <v>1250</v>
      </c>
      <c r="L665" s="141" t="s">
        <v>2077</v>
      </c>
      <c r="M665" s="30" t="s">
        <v>2077</v>
      </c>
      <c r="N665" s="58" t="s">
        <v>2077</v>
      </c>
      <c r="O665" s="16" t="s">
        <v>1279</v>
      </c>
      <c r="P665" s="57" t="s">
        <v>1747</v>
      </c>
      <c r="Q665" s="16" t="s">
        <v>1201</v>
      </c>
      <c r="S665" s="57" t="s">
        <v>1748</v>
      </c>
      <c r="T665" s="57" t="s">
        <v>1279</v>
      </c>
      <c r="U665" s="57" t="s">
        <v>1280</v>
      </c>
      <c r="V665" s="30" t="s">
        <v>998</v>
      </c>
      <c r="AN665" s="225"/>
      <c r="AO665" s="225"/>
      <c r="AP665" s="225"/>
      <c r="AQ665" s="225"/>
      <c r="AS665" s="225"/>
      <c r="AU665" s="225"/>
    </row>
    <row r="666" spans="1:47" ht="12.75" customHeight="1">
      <c r="A666" s="168"/>
      <c r="B666" s="17" t="s">
        <v>740</v>
      </c>
      <c r="C666" s="34"/>
      <c r="D666" s="76" t="s">
        <v>1282</v>
      </c>
      <c r="E666" s="57"/>
      <c r="F666" s="57">
        <v>1</v>
      </c>
      <c r="G666" s="57" t="s">
        <v>326</v>
      </c>
      <c r="H666" s="35">
        <v>4</v>
      </c>
      <c r="I666" s="57" t="s">
        <v>1213</v>
      </c>
      <c r="J666" s="57" t="s">
        <v>1283</v>
      </c>
      <c r="K666" s="57" t="s">
        <v>1513</v>
      </c>
      <c r="L666" s="138">
        <v>49</v>
      </c>
      <c r="M666" s="82">
        <v>14</v>
      </c>
      <c r="N666" s="39" t="s">
        <v>1284</v>
      </c>
      <c r="O666" s="16" t="s">
        <v>1283</v>
      </c>
      <c r="P666" s="57"/>
      <c r="Q666" s="16" t="s">
        <v>1285</v>
      </c>
      <c r="S666" s="57" t="s">
        <v>1749</v>
      </c>
      <c r="T666" s="57" t="s">
        <v>1289</v>
      </c>
      <c r="U666" s="57" t="s">
        <v>1286</v>
      </c>
      <c r="V666" s="57" t="s">
        <v>1313</v>
      </c>
      <c r="W666" s="30" t="s">
        <v>2077</v>
      </c>
      <c r="X666" s="30" t="s">
        <v>2077</v>
      </c>
      <c r="Y666" s="30" t="s">
        <v>2077</v>
      </c>
      <c r="Z666" s="30"/>
      <c r="AA666" s="57" t="s">
        <v>1287</v>
      </c>
      <c r="AB666" s="57"/>
      <c r="AN666" s="225"/>
      <c r="AO666" s="225"/>
      <c r="AP666" s="225"/>
      <c r="AQ666" s="225"/>
      <c r="AS666" s="225"/>
      <c r="AU666" s="225"/>
    </row>
    <row r="667" spans="1:47" ht="12.75" customHeight="1">
      <c r="A667" s="168"/>
      <c r="B667" s="17" t="s">
        <v>740</v>
      </c>
      <c r="C667" s="18"/>
      <c r="D667" s="76" t="s">
        <v>1288</v>
      </c>
      <c r="E667" s="57"/>
      <c r="F667" s="57">
        <v>1</v>
      </c>
      <c r="G667" s="57" t="s">
        <v>326</v>
      </c>
      <c r="H667" s="51">
        <v>5</v>
      </c>
      <c r="I667" s="57" t="s">
        <v>1205</v>
      </c>
      <c r="J667" s="57" t="s">
        <v>1283</v>
      </c>
      <c r="K667" s="57" t="s">
        <v>1609</v>
      </c>
      <c r="L667" s="141" t="s">
        <v>2077</v>
      </c>
      <c r="M667" s="30" t="s">
        <v>2077</v>
      </c>
      <c r="N667" s="58" t="s">
        <v>2077</v>
      </c>
      <c r="O667" s="16" t="s">
        <v>1289</v>
      </c>
      <c r="P667" s="57"/>
      <c r="Q667" s="16" t="s">
        <v>1750</v>
      </c>
      <c r="S667" s="57" t="s">
        <v>1749</v>
      </c>
      <c r="T667" s="57" t="s">
        <v>1289</v>
      </c>
      <c r="U667" s="57" t="s">
        <v>1751</v>
      </c>
      <c r="V667" s="57" t="s">
        <v>1313</v>
      </c>
      <c r="AN667" s="225"/>
      <c r="AO667" s="225"/>
      <c r="AP667" s="225"/>
      <c r="AQ667" s="225"/>
      <c r="AS667" s="225"/>
      <c r="AU667" s="225"/>
    </row>
    <row r="668" spans="1:47" ht="12.75" customHeight="1">
      <c r="A668" s="168"/>
      <c r="B668" s="17" t="s">
        <v>740</v>
      </c>
      <c r="C668" s="18"/>
      <c r="D668" s="76" t="s">
        <v>1290</v>
      </c>
      <c r="E668" s="57"/>
      <c r="F668" s="57">
        <v>1</v>
      </c>
      <c r="G668" s="57" t="s">
        <v>326</v>
      </c>
      <c r="H668" s="51">
        <v>5</v>
      </c>
      <c r="I668" s="57" t="s">
        <v>1205</v>
      </c>
      <c r="J668" s="57" t="s">
        <v>1283</v>
      </c>
      <c r="K668" s="57" t="s">
        <v>1609</v>
      </c>
      <c r="L668" s="141" t="s">
        <v>2077</v>
      </c>
      <c r="M668" s="30" t="s">
        <v>2077</v>
      </c>
      <c r="N668" s="58" t="s">
        <v>2077</v>
      </c>
      <c r="O668" s="16" t="s">
        <v>1289</v>
      </c>
      <c r="P668" s="57"/>
      <c r="Q668" s="16" t="s">
        <v>1750</v>
      </c>
      <c r="S668" s="57" t="s">
        <v>1749</v>
      </c>
      <c r="T668" s="57" t="s">
        <v>1289</v>
      </c>
      <c r="U668" s="57" t="s">
        <v>1751</v>
      </c>
      <c r="V668" s="57" t="s">
        <v>1313</v>
      </c>
      <c r="AN668" s="225"/>
      <c r="AO668" s="225"/>
      <c r="AP668" s="225"/>
      <c r="AQ668" s="225"/>
      <c r="AS668" s="225"/>
      <c r="AU668" s="225"/>
    </row>
    <row r="669" spans="1:47" ht="12.75" customHeight="1">
      <c r="A669" s="168"/>
      <c r="B669" s="17" t="s">
        <v>740</v>
      </c>
      <c r="C669" s="18"/>
      <c r="D669" s="76" t="s">
        <v>1291</v>
      </c>
      <c r="E669" s="57"/>
      <c r="F669" s="57">
        <v>1</v>
      </c>
      <c r="G669" s="57" t="s">
        <v>326</v>
      </c>
      <c r="H669" s="51">
        <v>5</v>
      </c>
      <c r="I669" s="57" t="s">
        <v>1205</v>
      </c>
      <c r="J669" s="57" t="s">
        <v>1283</v>
      </c>
      <c r="K669" s="57" t="s">
        <v>1609</v>
      </c>
      <c r="L669" s="141" t="s">
        <v>2077</v>
      </c>
      <c r="M669" s="30" t="s">
        <v>2077</v>
      </c>
      <c r="N669" s="58" t="s">
        <v>2077</v>
      </c>
      <c r="O669" s="16" t="s">
        <v>1289</v>
      </c>
      <c r="P669" s="57"/>
      <c r="Q669" s="16" t="s">
        <v>1750</v>
      </c>
      <c r="S669" s="57" t="s">
        <v>1749</v>
      </c>
      <c r="T669" s="57" t="s">
        <v>1289</v>
      </c>
      <c r="U669" s="57" t="s">
        <v>1751</v>
      </c>
      <c r="V669" s="57" t="s">
        <v>1313</v>
      </c>
      <c r="AN669" s="225"/>
      <c r="AO669" s="225"/>
      <c r="AP669" s="225"/>
      <c r="AQ669" s="225"/>
      <c r="AS669" s="225"/>
      <c r="AU669" s="225"/>
    </row>
    <row r="670" spans="1:47" ht="12.75" customHeight="1">
      <c r="A670" s="168"/>
      <c r="B670" s="17" t="s">
        <v>740</v>
      </c>
      <c r="C670" s="18"/>
      <c r="D670" s="76" t="s">
        <v>1292</v>
      </c>
      <c r="E670" s="57"/>
      <c r="F670" s="57">
        <v>1</v>
      </c>
      <c r="G670" s="57" t="s">
        <v>326</v>
      </c>
      <c r="H670" s="51">
        <v>5</v>
      </c>
      <c r="I670" s="57" t="s">
        <v>1205</v>
      </c>
      <c r="J670" s="57" t="s">
        <v>1283</v>
      </c>
      <c r="K670" s="57" t="s">
        <v>1609</v>
      </c>
      <c r="L670" s="141" t="s">
        <v>2077</v>
      </c>
      <c r="M670" s="30" t="s">
        <v>2077</v>
      </c>
      <c r="N670" s="58" t="s">
        <v>2077</v>
      </c>
      <c r="O670" s="16" t="s">
        <v>1289</v>
      </c>
      <c r="P670" s="57"/>
      <c r="Q670" s="16" t="s">
        <v>1750</v>
      </c>
      <c r="S670" s="57" t="s">
        <v>1749</v>
      </c>
      <c r="T670" s="57" t="s">
        <v>1289</v>
      </c>
      <c r="U670" s="57" t="s">
        <v>1751</v>
      </c>
      <c r="V670" s="57" t="s">
        <v>1313</v>
      </c>
      <c r="W670" s="30"/>
      <c r="X670" s="30"/>
      <c r="Y670" s="30"/>
      <c r="Z670" s="30"/>
      <c r="AA670" s="57"/>
      <c r="AB670" s="57"/>
      <c r="AN670" s="225"/>
      <c r="AO670" s="225"/>
      <c r="AP670" s="225"/>
      <c r="AQ670" s="225"/>
      <c r="AS670" s="225"/>
      <c r="AU670" s="225"/>
    </row>
    <row r="671" spans="1:47" ht="12.75" customHeight="1">
      <c r="A671" s="168"/>
      <c r="C671" s="18"/>
      <c r="D671" s="76"/>
      <c r="E671" s="57"/>
      <c r="F671" s="57"/>
      <c r="G671" s="57"/>
      <c r="H671" s="51"/>
      <c r="I671" s="57"/>
      <c r="J671" s="57"/>
      <c r="K671" s="57"/>
      <c r="L671" s="141"/>
      <c r="M671" s="30"/>
      <c r="N671" s="58"/>
      <c r="O671" s="16"/>
      <c r="P671" s="57"/>
      <c r="Q671" s="16"/>
      <c r="S671" s="57"/>
      <c r="T671" s="57"/>
      <c r="U671" s="57"/>
      <c r="V671" s="57"/>
      <c r="W671" s="30"/>
      <c r="X671" s="30"/>
      <c r="Y671" s="30"/>
      <c r="Z671" s="30"/>
      <c r="AA671" s="57"/>
      <c r="AB671" s="57"/>
      <c r="AN671" s="225"/>
      <c r="AO671" s="225"/>
      <c r="AP671" s="225"/>
      <c r="AQ671" s="225"/>
      <c r="AS671" s="225"/>
      <c r="AU671" s="225"/>
    </row>
    <row r="672" spans="1:47" ht="12.75">
      <c r="A672" s="169"/>
      <c r="B672" s="17" t="s">
        <v>1771</v>
      </c>
      <c r="C672" s="18">
        <v>907574</v>
      </c>
      <c r="D672" s="17" t="s">
        <v>2181</v>
      </c>
      <c r="E672" s="67" t="s">
        <v>950</v>
      </c>
      <c r="F672" s="57">
        <v>1</v>
      </c>
      <c r="G672" s="5" t="s">
        <v>1772</v>
      </c>
      <c r="H672" s="35">
        <v>2</v>
      </c>
      <c r="I672" s="5" t="s">
        <v>1204</v>
      </c>
      <c r="J672" s="5" t="s">
        <v>1771</v>
      </c>
      <c r="K672" s="5" t="s">
        <v>772</v>
      </c>
      <c r="L672" s="24">
        <v>5347.68</v>
      </c>
      <c r="M672" s="72">
        <v>20.1</v>
      </c>
      <c r="N672" s="15">
        <v>116000</v>
      </c>
      <c r="O672" s="16" t="s">
        <v>876</v>
      </c>
      <c r="P672" s="56" t="s">
        <v>1293</v>
      </c>
      <c r="Q672" s="16" t="s">
        <v>1201</v>
      </c>
      <c r="S672" s="57" t="s">
        <v>1753</v>
      </c>
      <c r="T672" s="57" t="s">
        <v>1754</v>
      </c>
      <c r="U672" s="57" t="s">
        <v>1197</v>
      </c>
      <c r="V672" s="57" t="s">
        <v>1313</v>
      </c>
      <c r="W672" s="57" t="s">
        <v>1752</v>
      </c>
      <c r="Y672" s="57" t="s">
        <v>1294</v>
      </c>
      <c r="Z672" s="57" t="s">
        <v>1295</v>
      </c>
      <c r="AA672" s="5">
        <v>125.92</v>
      </c>
      <c r="AC672" s="226">
        <v>36666</v>
      </c>
      <c r="AD672" s="226">
        <v>141549</v>
      </c>
      <c r="AE672" s="226">
        <v>102101</v>
      </c>
      <c r="AF672" s="226">
        <v>370552</v>
      </c>
      <c r="AG672" s="226">
        <v>14366</v>
      </c>
      <c r="AH672" s="265">
        <v>28682</v>
      </c>
      <c r="AI672" s="226">
        <v>59719</v>
      </c>
      <c r="AJ672" s="226">
        <v>42633</v>
      </c>
      <c r="AK672" s="265">
        <v>96891</v>
      </c>
      <c r="AL672" s="226">
        <v>266976</v>
      </c>
      <c r="AN672" s="225">
        <v>0.2590339741008414</v>
      </c>
      <c r="AO672" s="225">
        <v>0.3591149939765526</v>
      </c>
      <c r="AP672" s="225">
        <v>0.38199496966687535</v>
      </c>
      <c r="AQ672" s="225">
        <v>0.24055995579296371</v>
      </c>
      <c r="AR672" s="223">
        <v>0.48028265711080226</v>
      </c>
      <c r="AS672" s="225">
        <v>0.33696901461309314</v>
      </c>
      <c r="AT672" s="223">
        <v>0.2960233664633454</v>
      </c>
      <c r="AU672" s="225">
        <v>0.22368677334292222</v>
      </c>
    </row>
    <row r="673" spans="3:47" ht="12.75" customHeight="1">
      <c r="C673" s="18"/>
      <c r="D673" s="17"/>
      <c r="AN673" s="225"/>
      <c r="AO673" s="225"/>
      <c r="AP673" s="225"/>
      <c r="AQ673" s="225"/>
      <c r="AS673" s="225"/>
      <c r="AU673" s="225"/>
    </row>
    <row r="674" spans="1:51" s="92" customFormat="1" ht="12.75" customHeight="1">
      <c r="A674" s="170"/>
      <c r="B674" s="34" t="s">
        <v>741</v>
      </c>
      <c r="C674" s="18">
        <v>885157</v>
      </c>
      <c r="D674" s="34" t="s">
        <v>1250</v>
      </c>
      <c r="E674" s="34"/>
      <c r="F674" s="35">
        <v>1</v>
      </c>
      <c r="G674" s="35" t="s">
        <v>1157</v>
      </c>
      <c r="H674" s="35">
        <v>4</v>
      </c>
      <c r="I674" s="35" t="s">
        <v>1213</v>
      </c>
      <c r="J674" s="61" t="s">
        <v>1261</v>
      </c>
      <c r="K674" s="61" t="s">
        <v>1250</v>
      </c>
      <c r="L674" s="136" t="s">
        <v>2077</v>
      </c>
      <c r="M674" s="61" t="s">
        <v>2077</v>
      </c>
      <c r="N674" s="94" t="s">
        <v>2077</v>
      </c>
      <c r="O674" s="104" t="s">
        <v>2012</v>
      </c>
      <c r="P674" s="59" t="s">
        <v>2013</v>
      </c>
      <c r="Q674" s="59"/>
      <c r="R674" s="35"/>
      <c r="S674" s="59" t="s">
        <v>2014</v>
      </c>
      <c r="T674" s="35" t="s">
        <v>2015</v>
      </c>
      <c r="U674" s="35" t="s">
        <v>1197</v>
      </c>
      <c r="V674" s="35" t="s">
        <v>998</v>
      </c>
      <c r="W674" s="35"/>
      <c r="X674" s="35"/>
      <c r="Y674" s="35"/>
      <c r="Z674" s="35"/>
      <c r="AA674" s="35"/>
      <c r="AB674" s="35"/>
      <c r="AC674" s="280"/>
      <c r="AD674" s="280"/>
      <c r="AE674" s="280"/>
      <c r="AF674" s="280"/>
      <c r="AG674" s="280"/>
      <c r="AH674" s="284"/>
      <c r="AI674" s="280"/>
      <c r="AJ674" s="280"/>
      <c r="AK674" s="284"/>
      <c r="AL674" s="280"/>
      <c r="AN674" s="225"/>
      <c r="AO674" s="225"/>
      <c r="AP674" s="225"/>
      <c r="AQ674" s="225"/>
      <c r="AR674" s="225"/>
      <c r="AS674" s="225"/>
      <c r="AT674" s="225"/>
      <c r="AU674" s="225"/>
      <c r="AV674" s="236"/>
      <c r="AW674" s="225"/>
      <c r="AX674" s="236"/>
      <c r="AY674" s="225"/>
    </row>
    <row r="675" spans="1:51" s="92" customFormat="1" ht="12.75" customHeight="1">
      <c r="A675" s="170"/>
      <c r="B675" s="34" t="s">
        <v>741</v>
      </c>
      <c r="C675" s="18"/>
      <c r="D675" s="34" t="s">
        <v>2016</v>
      </c>
      <c r="E675" s="34"/>
      <c r="F675" s="35">
        <v>1</v>
      </c>
      <c r="G675" s="35" t="s">
        <v>1157</v>
      </c>
      <c r="H675" s="51">
        <v>5</v>
      </c>
      <c r="I675" s="35" t="s">
        <v>1205</v>
      </c>
      <c r="J675" s="61" t="s">
        <v>1261</v>
      </c>
      <c r="K675" s="35" t="s">
        <v>1926</v>
      </c>
      <c r="L675" s="136" t="s">
        <v>2077</v>
      </c>
      <c r="M675" s="61" t="s">
        <v>2077</v>
      </c>
      <c r="N675" s="94" t="s">
        <v>2077</v>
      </c>
      <c r="O675" s="104" t="s">
        <v>2012</v>
      </c>
      <c r="P675" s="59"/>
      <c r="Q675" s="59"/>
      <c r="R675" s="35"/>
      <c r="S675" s="35"/>
      <c r="T675" s="35"/>
      <c r="U675" s="35" t="s">
        <v>1197</v>
      </c>
      <c r="V675" s="35" t="s">
        <v>998</v>
      </c>
      <c r="W675" s="35"/>
      <c r="X675" s="35"/>
      <c r="Y675" s="35"/>
      <c r="Z675" s="35"/>
      <c r="AA675" s="35"/>
      <c r="AB675" s="35"/>
      <c r="AC675" s="280"/>
      <c r="AD675" s="280"/>
      <c r="AE675" s="280"/>
      <c r="AF675" s="280"/>
      <c r="AG675" s="280"/>
      <c r="AH675" s="284"/>
      <c r="AI675" s="280"/>
      <c r="AJ675" s="280"/>
      <c r="AK675" s="284"/>
      <c r="AL675" s="280"/>
      <c r="AN675" s="225"/>
      <c r="AO675" s="225"/>
      <c r="AP675" s="225"/>
      <c r="AQ675" s="225"/>
      <c r="AR675" s="225"/>
      <c r="AS675" s="225"/>
      <c r="AT675" s="225"/>
      <c r="AU675" s="225"/>
      <c r="AV675" s="236"/>
      <c r="AW675" s="225"/>
      <c r="AX675" s="236"/>
      <c r="AY675" s="225"/>
    </row>
    <row r="676" spans="1:51" s="92" customFormat="1" ht="12.75" customHeight="1">
      <c r="A676" s="170"/>
      <c r="B676" s="34" t="s">
        <v>741</v>
      </c>
      <c r="C676" s="18"/>
      <c r="D676" s="92" t="s">
        <v>2017</v>
      </c>
      <c r="F676" s="35">
        <v>1</v>
      </c>
      <c r="G676" s="35" t="s">
        <v>1157</v>
      </c>
      <c r="H676" s="51">
        <v>5</v>
      </c>
      <c r="I676" s="35" t="s">
        <v>1205</v>
      </c>
      <c r="J676" s="61" t="s">
        <v>1261</v>
      </c>
      <c r="K676" s="35" t="s">
        <v>1236</v>
      </c>
      <c r="L676" s="136" t="s">
        <v>2077</v>
      </c>
      <c r="M676" s="61" t="s">
        <v>2077</v>
      </c>
      <c r="N676" s="94" t="s">
        <v>2077</v>
      </c>
      <c r="O676" s="104" t="s">
        <v>2012</v>
      </c>
      <c r="P676" s="59"/>
      <c r="Q676" s="59"/>
      <c r="R676" s="35"/>
      <c r="S676" s="35"/>
      <c r="T676" s="35"/>
      <c r="U676" s="35" t="s">
        <v>1197</v>
      </c>
      <c r="V676" s="35" t="s">
        <v>998</v>
      </c>
      <c r="W676" s="35"/>
      <c r="X676" s="35"/>
      <c r="Y676" s="35"/>
      <c r="Z676" s="35"/>
      <c r="AA676" s="35"/>
      <c r="AB676" s="35"/>
      <c r="AC676" s="280"/>
      <c r="AD676" s="280"/>
      <c r="AE676" s="280"/>
      <c r="AF676" s="280"/>
      <c r="AG676" s="280"/>
      <c r="AH676" s="284"/>
      <c r="AI676" s="280"/>
      <c r="AJ676" s="280"/>
      <c r="AK676" s="284"/>
      <c r="AL676" s="280"/>
      <c r="AN676" s="225"/>
      <c r="AO676" s="225"/>
      <c r="AP676" s="225"/>
      <c r="AQ676" s="225"/>
      <c r="AR676" s="225"/>
      <c r="AS676" s="225"/>
      <c r="AT676" s="225"/>
      <c r="AU676" s="225"/>
      <c r="AV676" s="236"/>
      <c r="AW676" s="225"/>
      <c r="AX676" s="236"/>
      <c r="AY676" s="225"/>
    </row>
    <row r="677" spans="1:51" s="92" customFormat="1" ht="12.75" customHeight="1">
      <c r="A677" s="170"/>
      <c r="B677" s="34" t="s">
        <v>741</v>
      </c>
      <c r="C677" s="18"/>
      <c r="D677" s="34" t="s">
        <v>2018</v>
      </c>
      <c r="E677" s="34"/>
      <c r="F677" s="35">
        <v>1</v>
      </c>
      <c r="G677" s="35" t="s">
        <v>1157</v>
      </c>
      <c r="H677" s="51">
        <v>5</v>
      </c>
      <c r="I677" s="35" t="s">
        <v>1205</v>
      </c>
      <c r="J677" s="61" t="s">
        <v>1261</v>
      </c>
      <c r="K677" s="35" t="s">
        <v>1236</v>
      </c>
      <c r="L677" s="136" t="s">
        <v>2077</v>
      </c>
      <c r="M677" s="61" t="s">
        <v>2077</v>
      </c>
      <c r="N677" s="94" t="s">
        <v>2077</v>
      </c>
      <c r="O677" s="104" t="s">
        <v>2012</v>
      </c>
      <c r="P677" s="59"/>
      <c r="Q677" s="59"/>
      <c r="R677" s="35"/>
      <c r="S677" s="35"/>
      <c r="T677" s="35"/>
      <c r="U677" s="35" t="s">
        <v>1197</v>
      </c>
      <c r="V677" s="35" t="s">
        <v>998</v>
      </c>
      <c r="W677" s="35"/>
      <c r="X677" s="35"/>
      <c r="Y677" s="35"/>
      <c r="Z677" s="35"/>
      <c r="AA677" s="35"/>
      <c r="AB677" s="35"/>
      <c r="AC677" s="280"/>
      <c r="AD677" s="280"/>
      <c r="AE677" s="280"/>
      <c r="AF677" s="280"/>
      <c r="AG677" s="280"/>
      <c r="AH677" s="284"/>
      <c r="AI677" s="280"/>
      <c r="AJ677" s="280"/>
      <c r="AK677" s="284"/>
      <c r="AL677" s="280"/>
      <c r="AN677" s="225"/>
      <c r="AO677" s="225"/>
      <c r="AP677" s="225"/>
      <c r="AQ677" s="225"/>
      <c r="AR677" s="225"/>
      <c r="AS677" s="225"/>
      <c r="AT677" s="225"/>
      <c r="AU677" s="225"/>
      <c r="AV677" s="236"/>
      <c r="AW677" s="225"/>
      <c r="AX677" s="236"/>
      <c r="AY677" s="225"/>
    </row>
    <row r="678" spans="1:51" s="92" customFormat="1" ht="12.75" customHeight="1">
      <c r="A678" s="170"/>
      <c r="B678" s="34" t="s">
        <v>741</v>
      </c>
      <c r="C678" s="18"/>
      <c r="D678" s="34" t="s">
        <v>2019</v>
      </c>
      <c r="E678" s="34"/>
      <c r="F678" s="35">
        <v>1</v>
      </c>
      <c r="G678" s="35" t="s">
        <v>1157</v>
      </c>
      <c r="H678" s="51">
        <v>5</v>
      </c>
      <c r="I678" s="35" t="s">
        <v>1205</v>
      </c>
      <c r="J678" s="61" t="s">
        <v>1261</v>
      </c>
      <c r="K678" s="35" t="s">
        <v>1236</v>
      </c>
      <c r="L678" s="136" t="s">
        <v>2077</v>
      </c>
      <c r="M678" s="61" t="s">
        <v>2077</v>
      </c>
      <c r="N678" s="94" t="s">
        <v>2077</v>
      </c>
      <c r="O678" s="104" t="s">
        <v>2012</v>
      </c>
      <c r="P678" s="59"/>
      <c r="Q678" s="59"/>
      <c r="R678" s="35"/>
      <c r="S678" s="35"/>
      <c r="T678" s="35"/>
      <c r="U678" s="35" t="s">
        <v>1197</v>
      </c>
      <c r="V678" s="35" t="s">
        <v>998</v>
      </c>
      <c r="W678" s="35"/>
      <c r="X678" s="35"/>
      <c r="Y678" s="35"/>
      <c r="Z678" s="35"/>
      <c r="AA678" s="35"/>
      <c r="AB678" s="35"/>
      <c r="AC678" s="280"/>
      <c r="AD678" s="280"/>
      <c r="AE678" s="280"/>
      <c r="AF678" s="280"/>
      <c r="AG678" s="280"/>
      <c r="AH678" s="284"/>
      <c r="AI678" s="280"/>
      <c r="AJ678" s="280"/>
      <c r="AK678" s="284"/>
      <c r="AL678" s="280"/>
      <c r="AN678" s="225"/>
      <c r="AO678" s="225"/>
      <c r="AP678" s="225"/>
      <c r="AQ678" s="225"/>
      <c r="AR678" s="225"/>
      <c r="AS678" s="225"/>
      <c r="AT678" s="225"/>
      <c r="AU678" s="225"/>
      <c r="AV678" s="236"/>
      <c r="AW678" s="225"/>
      <c r="AX678" s="236"/>
      <c r="AY678" s="225"/>
    </row>
    <row r="679" spans="1:51" s="92" customFormat="1" ht="12.75" customHeight="1">
      <c r="A679" s="170"/>
      <c r="B679" s="34" t="s">
        <v>741</v>
      </c>
      <c r="C679" s="18"/>
      <c r="D679" s="34" t="s">
        <v>2020</v>
      </c>
      <c r="E679" s="34"/>
      <c r="F679" s="35">
        <v>1</v>
      </c>
      <c r="G679" s="35" t="s">
        <v>1157</v>
      </c>
      <c r="H679" s="51">
        <v>5</v>
      </c>
      <c r="I679" s="35" t="s">
        <v>1205</v>
      </c>
      <c r="J679" s="61" t="s">
        <v>1261</v>
      </c>
      <c r="K679" s="35" t="s">
        <v>1236</v>
      </c>
      <c r="L679" s="136" t="s">
        <v>2077</v>
      </c>
      <c r="M679" s="61" t="s">
        <v>2077</v>
      </c>
      <c r="N679" s="94" t="s">
        <v>2077</v>
      </c>
      <c r="O679" s="104"/>
      <c r="P679" s="59"/>
      <c r="Q679" s="59"/>
      <c r="R679" s="35"/>
      <c r="S679" s="35"/>
      <c r="T679" s="35"/>
      <c r="U679" s="35" t="s">
        <v>1197</v>
      </c>
      <c r="V679" s="35" t="s">
        <v>998</v>
      </c>
      <c r="W679" s="35"/>
      <c r="X679" s="35"/>
      <c r="Y679" s="35"/>
      <c r="Z679" s="35"/>
      <c r="AA679" s="35"/>
      <c r="AB679" s="35"/>
      <c r="AC679" s="280"/>
      <c r="AD679" s="280"/>
      <c r="AE679" s="280"/>
      <c r="AF679" s="280"/>
      <c r="AG679" s="280"/>
      <c r="AH679" s="284"/>
      <c r="AI679" s="280"/>
      <c r="AJ679" s="280"/>
      <c r="AK679" s="284"/>
      <c r="AL679" s="280"/>
      <c r="AN679" s="225"/>
      <c r="AO679" s="225"/>
      <c r="AP679" s="225"/>
      <c r="AQ679" s="225"/>
      <c r="AR679" s="225"/>
      <c r="AS679" s="225"/>
      <c r="AT679" s="225"/>
      <c r="AU679" s="225"/>
      <c r="AV679" s="236"/>
      <c r="AW679" s="225"/>
      <c r="AX679" s="236"/>
      <c r="AY679" s="225"/>
    </row>
    <row r="680" spans="1:51" s="92" customFormat="1" ht="12.75" customHeight="1">
      <c r="A680" s="170"/>
      <c r="B680" s="34" t="s">
        <v>741</v>
      </c>
      <c r="C680" s="18"/>
      <c r="D680" s="34" t="s">
        <v>2021</v>
      </c>
      <c r="E680" s="34"/>
      <c r="F680" s="35">
        <v>1</v>
      </c>
      <c r="G680" s="35" t="s">
        <v>1157</v>
      </c>
      <c r="H680" s="51">
        <v>5</v>
      </c>
      <c r="I680" s="35" t="s">
        <v>1205</v>
      </c>
      <c r="J680" s="61" t="s">
        <v>1261</v>
      </c>
      <c r="K680" s="35" t="s">
        <v>1250</v>
      </c>
      <c r="L680" s="136" t="s">
        <v>2077</v>
      </c>
      <c r="M680" s="61" t="s">
        <v>2077</v>
      </c>
      <c r="N680" s="94" t="s">
        <v>2077</v>
      </c>
      <c r="O680" s="62" t="s">
        <v>2022</v>
      </c>
      <c r="P680" s="59"/>
      <c r="Q680" s="59"/>
      <c r="R680" s="35"/>
      <c r="S680" s="35"/>
      <c r="T680" s="35"/>
      <c r="U680" s="35"/>
      <c r="V680" s="35" t="s">
        <v>998</v>
      </c>
      <c r="W680" s="35"/>
      <c r="X680" s="35"/>
      <c r="Y680" s="35"/>
      <c r="Z680" s="35"/>
      <c r="AA680" s="35"/>
      <c r="AB680" s="35"/>
      <c r="AC680" s="280"/>
      <c r="AD680" s="280"/>
      <c r="AE680" s="280"/>
      <c r="AF680" s="280"/>
      <c r="AG680" s="280"/>
      <c r="AH680" s="284"/>
      <c r="AI680" s="280"/>
      <c r="AJ680" s="280"/>
      <c r="AK680" s="284"/>
      <c r="AL680" s="280"/>
      <c r="AN680" s="225"/>
      <c r="AO680" s="225"/>
      <c r="AP680" s="225"/>
      <c r="AQ680" s="225"/>
      <c r="AR680" s="225"/>
      <c r="AS680" s="225"/>
      <c r="AT680" s="225"/>
      <c r="AU680" s="225"/>
      <c r="AV680" s="236"/>
      <c r="AW680" s="225"/>
      <c r="AX680" s="236"/>
      <c r="AY680" s="225"/>
    </row>
    <row r="681" spans="3:47" ht="12.75" customHeight="1">
      <c r="C681" s="18"/>
      <c r="D681" s="17"/>
      <c r="AN681" s="225"/>
      <c r="AO681" s="225"/>
      <c r="AP681" s="225"/>
      <c r="AQ681" s="225"/>
      <c r="AS681" s="225"/>
      <c r="AU681" s="225"/>
    </row>
    <row r="682" spans="1:47" ht="12.75" customHeight="1">
      <c r="A682" s="171"/>
      <c r="B682" s="17" t="s">
        <v>742</v>
      </c>
      <c r="C682" s="18">
        <v>862520</v>
      </c>
      <c r="D682" s="17" t="s">
        <v>2182</v>
      </c>
      <c r="F682" s="5">
        <v>1</v>
      </c>
      <c r="G682" s="5" t="s">
        <v>1776</v>
      </c>
      <c r="H682" s="35">
        <v>4</v>
      </c>
      <c r="I682" s="5" t="s">
        <v>1213</v>
      </c>
      <c r="J682" s="5" t="s">
        <v>985</v>
      </c>
      <c r="K682" s="35" t="s">
        <v>1925</v>
      </c>
      <c r="L682" s="24">
        <v>263</v>
      </c>
      <c r="M682" s="5" t="s">
        <v>2077</v>
      </c>
      <c r="N682" s="15" t="s">
        <v>2077</v>
      </c>
      <c r="O682" s="16" t="s">
        <v>985</v>
      </c>
      <c r="Q682" s="16" t="s">
        <v>1550</v>
      </c>
      <c r="S682" s="35" t="s">
        <v>1436</v>
      </c>
      <c r="T682" s="35" t="s">
        <v>985</v>
      </c>
      <c r="U682" s="5" t="s">
        <v>1197</v>
      </c>
      <c r="V682" s="5" t="s">
        <v>1313</v>
      </c>
      <c r="W682" s="5" t="s">
        <v>2077</v>
      </c>
      <c r="Y682" s="5" t="s">
        <v>2077</v>
      </c>
      <c r="Z682" s="5" t="s">
        <v>2077</v>
      </c>
      <c r="AA682" s="5">
        <v>0.84</v>
      </c>
      <c r="AN682" s="225"/>
      <c r="AO682" s="225"/>
      <c r="AP682" s="225"/>
      <c r="AQ682" s="225"/>
      <c r="AS682" s="225"/>
      <c r="AU682" s="225"/>
    </row>
    <row r="683" spans="1:47" ht="12.75" customHeight="1">
      <c r="A683" s="171"/>
      <c r="B683" s="17" t="s">
        <v>742</v>
      </c>
      <c r="C683" s="18"/>
      <c r="D683" s="17" t="s">
        <v>2183</v>
      </c>
      <c r="F683" s="5">
        <v>1</v>
      </c>
      <c r="G683" s="5" t="s">
        <v>1776</v>
      </c>
      <c r="H683" s="51">
        <v>5</v>
      </c>
      <c r="I683" s="5" t="s">
        <v>1205</v>
      </c>
      <c r="J683" s="5" t="s">
        <v>985</v>
      </c>
      <c r="K683" s="5" t="s">
        <v>210</v>
      </c>
      <c r="L683" s="24">
        <v>310</v>
      </c>
      <c r="M683" s="5" t="s">
        <v>2077</v>
      </c>
      <c r="N683" s="15" t="s">
        <v>2077</v>
      </c>
      <c r="O683" s="16" t="s">
        <v>985</v>
      </c>
      <c r="Q683" s="16" t="s">
        <v>1550</v>
      </c>
      <c r="S683" s="35" t="s">
        <v>1436</v>
      </c>
      <c r="T683" s="35" t="s">
        <v>985</v>
      </c>
      <c r="U683" s="5" t="s">
        <v>1197</v>
      </c>
      <c r="V683" s="35" t="s">
        <v>998</v>
      </c>
      <c r="W683" s="5" t="s">
        <v>2077</v>
      </c>
      <c r="Y683" s="5" t="s">
        <v>2077</v>
      </c>
      <c r="Z683" s="5" t="s">
        <v>2077</v>
      </c>
      <c r="AA683" s="5">
        <v>2.56</v>
      </c>
      <c r="AN683" s="225"/>
      <c r="AO683" s="225"/>
      <c r="AP683" s="225"/>
      <c r="AQ683" s="225"/>
      <c r="AS683" s="225"/>
      <c r="AU683" s="225"/>
    </row>
    <row r="684" spans="1:47" ht="12.75" customHeight="1">
      <c r="A684" s="171"/>
      <c r="B684" s="17" t="s">
        <v>742</v>
      </c>
      <c r="C684" s="18"/>
      <c r="D684" s="17" t="s">
        <v>2184</v>
      </c>
      <c r="F684" s="5">
        <v>1</v>
      </c>
      <c r="G684" s="5" t="s">
        <v>1776</v>
      </c>
      <c r="H684" s="51">
        <v>5</v>
      </c>
      <c r="I684" s="5" t="s">
        <v>1205</v>
      </c>
      <c r="J684" s="5" t="s">
        <v>985</v>
      </c>
      <c r="K684" s="35" t="s">
        <v>1925</v>
      </c>
      <c r="L684" s="24">
        <v>600</v>
      </c>
      <c r="M684" s="5" t="s">
        <v>2077</v>
      </c>
      <c r="N684" s="15" t="s">
        <v>2077</v>
      </c>
      <c r="O684" s="16" t="s">
        <v>985</v>
      </c>
      <c r="Q684" s="16" t="s">
        <v>1550</v>
      </c>
      <c r="S684" s="35" t="s">
        <v>1436</v>
      </c>
      <c r="T684" s="35" t="s">
        <v>985</v>
      </c>
      <c r="U684" s="5" t="s">
        <v>1197</v>
      </c>
      <c r="V684" s="35" t="s">
        <v>998</v>
      </c>
      <c r="W684" s="5" t="s">
        <v>2077</v>
      </c>
      <c r="Y684" s="5" t="s">
        <v>2077</v>
      </c>
      <c r="Z684" s="5" t="s">
        <v>2077</v>
      </c>
      <c r="AA684" s="5">
        <v>1.92</v>
      </c>
      <c r="AN684" s="225"/>
      <c r="AO684" s="225"/>
      <c r="AP684" s="225"/>
      <c r="AQ684" s="225"/>
      <c r="AS684" s="225"/>
      <c r="AU684" s="225"/>
    </row>
    <row r="685" spans="1:47" ht="12.75" customHeight="1">
      <c r="A685" s="171"/>
      <c r="B685" s="17" t="s">
        <v>742</v>
      </c>
      <c r="C685" s="18"/>
      <c r="D685" s="17" t="s">
        <v>2185</v>
      </c>
      <c r="F685" s="5">
        <v>1</v>
      </c>
      <c r="G685" s="5" t="s">
        <v>1776</v>
      </c>
      <c r="H685" s="51">
        <v>5</v>
      </c>
      <c r="I685" s="5" t="s">
        <v>1205</v>
      </c>
      <c r="J685" s="5" t="s">
        <v>985</v>
      </c>
      <c r="K685" s="5" t="s">
        <v>1236</v>
      </c>
      <c r="L685" s="24">
        <v>240</v>
      </c>
      <c r="M685" s="5" t="s">
        <v>2077</v>
      </c>
      <c r="N685" s="15" t="s">
        <v>2077</v>
      </c>
      <c r="O685" s="16" t="s">
        <v>985</v>
      </c>
      <c r="Q685" s="16" t="s">
        <v>1550</v>
      </c>
      <c r="S685" s="35" t="s">
        <v>1436</v>
      </c>
      <c r="T685" s="35" t="s">
        <v>985</v>
      </c>
      <c r="U685" s="5" t="s">
        <v>1197</v>
      </c>
      <c r="V685" s="35" t="s">
        <v>998</v>
      </c>
      <c r="W685" s="5" t="s">
        <v>2077</v>
      </c>
      <c r="Y685" s="5" t="s">
        <v>2077</v>
      </c>
      <c r="Z685" s="5" t="s">
        <v>2077</v>
      </c>
      <c r="AA685" s="5">
        <v>2.12</v>
      </c>
      <c r="AN685" s="225"/>
      <c r="AO685" s="225"/>
      <c r="AP685" s="225"/>
      <c r="AQ685" s="225"/>
      <c r="AS685" s="225"/>
      <c r="AU685" s="225"/>
    </row>
    <row r="686" spans="1:47" ht="12.75" customHeight="1">
      <c r="A686" s="171"/>
      <c r="B686" s="17" t="s">
        <v>742</v>
      </c>
      <c r="C686" s="18"/>
      <c r="D686" s="17" t="s">
        <v>1551</v>
      </c>
      <c r="F686" s="5">
        <v>1</v>
      </c>
      <c r="G686" s="5" t="s">
        <v>1776</v>
      </c>
      <c r="H686" s="51">
        <v>5</v>
      </c>
      <c r="I686" s="5" t="s">
        <v>1205</v>
      </c>
      <c r="J686" s="5" t="s">
        <v>985</v>
      </c>
      <c r="K686" s="5" t="s">
        <v>1250</v>
      </c>
      <c r="L686" s="24">
        <v>120</v>
      </c>
      <c r="M686" s="5" t="s">
        <v>2077</v>
      </c>
      <c r="N686" s="15" t="s">
        <v>2077</v>
      </c>
      <c r="O686" s="16" t="s">
        <v>985</v>
      </c>
      <c r="Q686" s="16" t="s">
        <v>1550</v>
      </c>
      <c r="S686" s="35" t="s">
        <v>1436</v>
      </c>
      <c r="T686" s="35" t="s">
        <v>985</v>
      </c>
      <c r="U686" s="5" t="s">
        <v>1197</v>
      </c>
      <c r="V686" s="35" t="s">
        <v>998</v>
      </c>
      <c r="W686" s="5" t="s">
        <v>2077</v>
      </c>
      <c r="Y686" s="5" t="s">
        <v>2077</v>
      </c>
      <c r="Z686" s="5" t="s">
        <v>2077</v>
      </c>
      <c r="AA686" s="5">
        <v>2.46</v>
      </c>
      <c r="AN686" s="225"/>
      <c r="AO686" s="225"/>
      <c r="AP686" s="225"/>
      <c r="AQ686" s="225"/>
      <c r="AS686" s="225"/>
      <c r="AU686" s="225"/>
    </row>
    <row r="687" spans="3:47" ht="12.75" customHeight="1">
      <c r="C687" s="18"/>
      <c r="D687" s="17"/>
      <c r="AN687" s="225"/>
      <c r="AO687" s="225"/>
      <c r="AP687" s="225"/>
      <c r="AQ687" s="225"/>
      <c r="AS687" s="225"/>
      <c r="AU687" s="225"/>
    </row>
    <row r="688" spans="1:47" ht="12.75" customHeight="1">
      <c r="A688" s="172"/>
      <c r="B688" s="17" t="s">
        <v>1778</v>
      </c>
      <c r="C688" s="18">
        <v>857903</v>
      </c>
      <c r="D688" s="76" t="s">
        <v>1250</v>
      </c>
      <c r="E688" s="101" t="s">
        <v>1441</v>
      </c>
      <c r="F688" s="57">
        <v>1</v>
      </c>
      <c r="G688" s="5" t="s">
        <v>1779</v>
      </c>
      <c r="H688" s="51">
        <v>3</v>
      </c>
      <c r="I688" s="5" t="s">
        <v>1207</v>
      </c>
      <c r="J688" s="5" t="s">
        <v>1209</v>
      </c>
      <c r="K688" s="5" t="s">
        <v>1250</v>
      </c>
      <c r="L688" s="138">
        <v>430</v>
      </c>
      <c r="M688" s="82" t="s">
        <v>2077</v>
      </c>
      <c r="N688" s="15">
        <v>7100</v>
      </c>
      <c r="O688" s="16" t="s">
        <v>2190</v>
      </c>
      <c r="P688" s="57"/>
      <c r="Q688" s="16" t="s">
        <v>623</v>
      </c>
      <c r="S688" s="57" t="s">
        <v>1296</v>
      </c>
      <c r="T688" s="57" t="s">
        <v>1297</v>
      </c>
      <c r="U688" s="57" t="s">
        <v>1369</v>
      </c>
      <c r="V688" s="30" t="s">
        <v>1313</v>
      </c>
      <c r="AC688" s="290">
        <v>9068</v>
      </c>
      <c r="AD688" s="98">
        <v>43782</v>
      </c>
      <c r="AE688" s="231">
        <v>103117</v>
      </c>
      <c r="AF688" s="290">
        <v>377075</v>
      </c>
      <c r="AG688" s="283">
        <v>8272</v>
      </c>
      <c r="AH688" s="265">
        <v>12252</v>
      </c>
      <c r="AI688" s="283">
        <v>20167</v>
      </c>
      <c r="AJ688" s="283">
        <v>83675</v>
      </c>
      <c r="AK688" s="265">
        <v>140629</v>
      </c>
      <c r="AL688" s="283">
        <v>328719</v>
      </c>
      <c r="AN688" s="225">
        <v>0.2071170800785711</v>
      </c>
      <c r="AO688" s="225">
        <v>0.08793894314225588</v>
      </c>
      <c r="AP688" s="225">
        <v>0.11610952728237088</v>
      </c>
      <c r="AQ688" s="225">
        <v>0.4101750384291169</v>
      </c>
      <c r="AR688" s="223">
        <v>0.6075271483115982</v>
      </c>
      <c r="AS688" s="225">
        <v>0.09885867941440096</v>
      </c>
      <c r="AT688" s="223">
        <v>0.08712285517211955</v>
      </c>
      <c r="AU688" s="225">
        <v>0.06135027181270325</v>
      </c>
    </row>
    <row r="689" spans="1:47" ht="12.75" customHeight="1">
      <c r="A689" s="172"/>
      <c r="B689" s="17" t="s">
        <v>1778</v>
      </c>
      <c r="C689" s="18"/>
      <c r="D689" s="76" t="s">
        <v>1755</v>
      </c>
      <c r="E689" s="57"/>
      <c r="F689" s="57">
        <v>1</v>
      </c>
      <c r="G689" s="57" t="s">
        <v>1779</v>
      </c>
      <c r="H689" s="51">
        <v>5</v>
      </c>
      <c r="I689" s="57" t="s">
        <v>1205</v>
      </c>
      <c r="J689" s="57" t="s">
        <v>1756</v>
      </c>
      <c r="K689" s="57" t="s">
        <v>1236</v>
      </c>
      <c r="L689" s="141" t="s">
        <v>2077</v>
      </c>
      <c r="M689" s="82" t="s">
        <v>2077</v>
      </c>
      <c r="N689" s="58" t="s">
        <v>2077</v>
      </c>
      <c r="O689" s="16" t="s">
        <v>1756</v>
      </c>
      <c r="P689" s="57"/>
      <c r="Q689" s="16" t="s">
        <v>1757</v>
      </c>
      <c r="S689" s="57" t="s">
        <v>1759</v>
      </c>
      <c r="T689" s="57" t="s">
        <v>1760</v>
      </c>
      <c r="U689" s="57" t="s">
        <v>1758</v>
      </c>
      <c r="V689" s="35" t="s">
        <v>998</v>
      </c>
      <c r="AN689" s="225"/>
      <c r="AO689" s="225"/>
      <c r="AP689" s="225"/>
      <c r="AQ689" s="225"/>
      <c r="AS689" s="225"/>
      <c r="AU689" s="225"/>
    </row>
    <row r="690" spans="3:47" ht="12.75" customHeight="1">
      <c r="C690" s="18"/>
      <c r="D690" s="17"/>
      <c r="AN690" s="225"/>
      <c r="AO690" s="225"/>
      <c r="AP690" s="225"/>
      <c r="AQ690" s="225"/>
      <c r="AS690" s="225"/>
      <c r="AU690" s="225"/>
    </row>
    <row r="691" spans="1:47" ht="12.75">
      <c r="A691" s="173"/>
      <c r="B691" s="17" t="s">
        <v>743</v>
      </c>
      <c r="C691" s="18">
        <v>845078</v>
      </c>
      <c r="D691" s="17" t="s">
        <v>2192</v>
      </c>
      <c r="F691" s="57">
        <v>1</v>
      </c>
      <c r="G691" s="5" t="s">
        <v>1460</v>
      </c>
      <c r="H691" s="35">
        <v>2</v>
      </c>
      <c r="I691" s="5" t="s">
        <v>1204</v>
      </c>
      <c r="J691" s="5" t="s">
        <v>2193</v>
      </c>
      <c r="K691" s="5" t="s">
        <v>1236</v>
      </c>
      <c r="L691" s="24">
        <v>69</v>
      </c>
      <c r="M691" s="72">
        <v>9.2</v>
      </c>
      <c r="N691" s="15">
        <v>1970</v>
      </c>
      <c r="O691" s="16" t="s">
        <v>2193</v>
      </c>
      <c r="P691" s="16" t="s">
        <v>2194</v>
      </c>
      <c r="Q691" s="16" t="s">
        <v>1201</v>
      </c>
      <c r="R691" s="35"/>
      <c r="S691" s="38"/>
      <c r="T691" s="57" t="s">
        <v>1761</v>
      </c>
      <c r="U691" s="57" t="s">
        <v>1197</v>
      </c>
      <c r="V691" s="57" t="s">
        <v>1313</v>
      </c>
      <c r="W691" s="57" t="s">
        <v>1298</v>
      </c>
      <c r="Y691" s="57" t="s">
        <v>1299</v>
      </c>
      <c r="AA691" s="5">
        <v>2.5</v>
      </c>
      <c r="AN691" s="225"/>
      <c r="AO691" s="225"/>
      <c r="AP691" s="225"/>
      <c r="AQ691" s="225"/>
      <c r="AS691" s="225"/>
      <c r="AU691" s="225"/>
    </row>
    <row r="692" spans="3:47" ht="12.75" customHeight="1">
      <c r="C692" s="18"/>
      <c r="D692" s="17"/>
      <c r="AN692" s="225"/>
      <c r="AO692" s="225"/>
      <c r="AP692" s="225"/>
      <c r="AQ692" s="225"/>
      <c r="AS692" s="225"/>
      <c r="AU692" s="225"/>
    </row>
    <row r="693" spans="1:47" ht="12.75" customHeight="1">
      <c r="A693" s="174"/>
      <c r="B693" s="17" t="s">
        <v>744</v>
      </c>
      <c r="C693" s="18">
        <v>816012</v>
      </c>
      <c r="D693" s="17" t="s">
        <v>992</v>
      </c>
      <c r="G693" s="5" t="s">
        <v>1480</v>
      </c>
      <c r="I693" s="5" t="s">
        <v>2077</v>
      </c>
      <c r="J693" s="30" t="s">
        <v>2077</v>
      </c>
      <c r="K693" s="35" t="s">
        <v>1609</v>
      </c>
      <c r="L693" s="141" t="s">
        <v>2077</v>
      </c>
      <c r="M693" s="30" t="s">
        <v>2077</v>
      </c>
      <c r="N693" s="58" t="s">
        <v>2077</v>
      </c>
      <c r="O693" s="16" t="s">
        <v>2195</v>
      </c>
      <c r="S693" s="30" t="s">
        <v>2077</v>
      </c>
      <c r="T693" s="30" t="s">
        <v>2077</v>
      </c>
      <c r="U693" s="30" t="s">
        <v>2077</v>
      </c>
      <c r="V693" s="35" t="s">
        <v>998</v>
      </c>
      <c r="W693" s="30" t="s">
        <v>2077</v>
      </c>
      <c r="X693" s="30" t="s">
        <v>2077</v>
      </c>
      <c r="Y693" s="30" t="s">
        <v>2077</v>
      </c>
      <c r="Z693" s="30"/>
      <c r="AA693" s="30" t="s">
        <v>2077</v>
      </c>
      <c r="AB693" s="30"/>
      <c r="AN693" s="225"/>
      <c r="AO693" s="225"/>
      <c r="AP693" s="225"/>
      <c r="AQ693" s="225"/>
      <c r="AS693" s="225"/>
      <c r="AU693" s="225"/>
    </row>
    <row r="694" spans="1:47" ht="12.75" customHeight="1">
      <c r="A694" s="174"/>
      <c r="B694" s="17" t="s">
        <v>745</v>
      </c>
      <c r="C694" s="18">
        <v>809821</v>
      </c>
      <c r="D694" s="17" t="s">
        <v>992</v>
      </c>
      <c r="G694" s="5" t="s">
        <v>1264</v>
      </c>
      <c r="I694" s="5" t="s">
        <v>2077</v>
      </c>
      <c r="J694" s="30" t="s">
        <v>2077</v>
      </c>
      <c r="K694" s="35" t="s">
        <v>1609</v>
      </c>
      <c r="L694" s="141" t="s">
        <v>2077</v>
      </c>
      <c r="M694" s="30" t="s">
        <v>2077</v>
      </c>
      <c r="N694" s="58" t="s">
        <v>2077</v>
      </c>
      <c r="O694" s="16" t="s">
        <v>2196</v>
      </c>
      <c r="S694" s="30" t="s">
        <v>2077</v>
      </c>
      <c r="T694" s="30" t="s">
        <v>2077</v>
      </c>
      <c r="U694" s="30" t="s">
        <v>2077</v>
      </c>
      <c r="V694" s="35" t="s">
        <v>998</v>
      </c>
      <c r="W694" s="30" t="s">
        <v>2077</v>
      </c>
      <c r="X694" s="30" t="s">
        <v>2077</v>
      </c>
      <c r="Y694" s="30" t="s">
        <v>2077</v>
      </c>
      <c r="Z694" s="30"/>
      <c r="AA694" s="30" t="s">
        <v>2077</v>
      </c>
      <c r="AB694" s="30"/>
      <c r="AN694" s="225"/>
      <c r="AO694" s="225"/>
      <c r="AP694" s="225"/>
      <c r="AQ694" s="225"/>
      <c r="AS694" s="225"/>
      <c r="AU694" s="225"/>
    </row>
    <row r="695" spans="1:47" ht="12.75" customHeight="1">
      <c r="A695" s="174"/>
      <c r="B695" s="17" t="s">
        <v>746</v>
      </c>
      <c r="C695" s="18">
        <v>807407</v>
      </c>
      <c r="D695" s="17" t="s">
        <v>992</v>
      </c>
      <c r="G695" s="5" t="s">
        <v>1259</v>
      </c>
      <c r="I695" s="5" t="s">
        <v>2077</v>
      </c>
      <c r="J695" s="30" t="s">
        <v>2077</v>
      </c>
      <c r="K695" s="35" t="s">
        <v>1609</v>
      </c>
      <c r="L695" s="141" t="s">
        <v>2077</v>
      </c>
      <c r="M695" s="30" t="s">
        <v>2077</v>
      </c>
      <c r="N695" s="58" t="s">
        <v>2077</v>
      </c>
      <c r="O695" s="16" t="s">
        <v>2197</v>
      </c>
      <c r="S695" s="30" t="s">
        <v>2077</v>
      </c>
      <c r="T695" s="30" t="s">
        <v>2077</v>
      </c>
      <c r="U695" s="30" t="s">
        <v>2077</v>
      </c>
      <c r="V695" s="35" t="s">
        <v>998</v>
      </c>
      <c r="W695" s="30" t="s">
        <v>2077</v>
      </c>
      <c r="X695" s="30" t="s">
        <v>2077</v>
      </c>
      <c r="Y695" s="30" t="s">
        <v>2077</v>
      </c>
      <c r="Z695" s="30" t="s">
        <v>2077</v>
      </c>
      <c r="AA695" s="30" t="s">
        <v>2077</v>
      </c>
      <c r="AB695" s="30"/>
      <c r="AN695" s="225"/>
      <c r="AO695" s="225"/>
      <c r="AP695" s="225"/>
      <c r="AQ695" s="225"/>
      <c r="AS695" s="225"/>
      <c r="AU695" s="225"/>
    </row>
    <row r="696" spans="1:47" ht="12.75" customHeight="1">
      <c r="A696" s="174"/>
      <c r="B696" s="17" t="s">
        <v>747</v>
      </c>
      <c r="C696" s="18">
        <v>783493</v>
      </c>
      <c r="D696" s="17" t="s">
        <v>992</v>
      </c>
      <c r="G696" s="5" t="s">
        <v>699</v>
      </c>
      <c r="I696" s="5" t="s">
        <v>2077</v>
      </c>
      <c r="J696" s="30" t="s">
        <v>2077</v>
      </c>
      <c r="K696" s="35" t="s">
        <v>1609</v>
      </c>
      <c r="L696" s="141" t="s">
        <v>2077</v>
      </c>
      <c r="M696" s="30" t="s">
        <v>2077</v>
      </c>
      <c r="N696" s="58" t="s">
        <v>2077</v>
      </c>
      <c r="O696" s="16" t="s">
        <v>2198</v>
      </c>
      <c r="S696" s="30" t="s">
        <v>2077</v>
      </c>
      <c r="T696" s="30" t="s">
        <v>2077</v>
      </c>
      <c r="U696" s="30" t="s">
        <v>2077</v>
      </c>
      <c r="V696" s="35" t="s">
        <v>998</v>
      </c>
      <c r="W696" s="30" t="s">
        <v>2077</v>
      </c>
      <c r="X696" s="30" t="s">
        <v>2077</v>
      </c>
      <c r="Y696" s="30" t="s">
        <v>2077</v>
      </c>
      <c r="Z696" s="30" t="s">
        <v>2077</v>
      </c>
      <c r="AA696" s="30" t="s">
        <v>2077</v>
      </c>
      <c r="AB696" s="30"/>
      <c r="AN696" s="225"/>
      <c r="AO696" s="225"/>
      <c r="AP696" s="225"/>
      <c r="AQ696" s="225"/>
      <c r="AS696" s="225"/>
      <c r="AU696" s="225"/>
    </row>
    <row r="697" spans="1:47" ht="12.75">
      <c r="A697" s="173"/>
      <c r="B697" s="17" t="s">
        <v>1786</v>
      </c>
      <c r="C697" s="18">
        <v>751296</v>
      </c>
      <c r="D697" s="17" t="s">
        <v>948</v>
      </c>
      <c r="F697" s="5">
        <v>1</v>
      </c>
      <c r="G697" s="5" t="s">
        <v>194</v>
      </c>
      <c r="H697" s="51">
        <v>2</v>
      </c>
      <c r="I697" s="5" t="s">
        <v>1204</v>
      </c>
      <c r="J697" s="30" t="s">
        <v>164</v>
      </c>
      <c r="K697" s="35" t="s">
        <v>2046</v>
      </c>
      <c r="L697" s="141">
        <v>27.08</v>
      </c>
      <c r="M697" s="30">
        <v>8.6</v>
      </c>
      <c r="N697" s="58">
        <v>11900</v>
      </c>
      <c r="O697" s="16" t="s">
        <v>164</v>
      </c>
      <c r="P697" s="16" t="s">
        <v>876</v>
      </c>
      <c r="Q697" s="16"/>
      <c r="S697" s="30" t="s">
        <v>2077</v>
      </c>
      <c r="T697" s="30" t="s">
        <v>2077</v>
      </c>
      <c r="U697" s="30" t="s">
        <v>1197</v>
      </c>
      <c r="V697" s="35" t="s">
        <v>1313</v>
      </c>
      <c r="W697" s="30" t="s">
        <v>2077</v>
      </c>
      <c r="X697" s="30" t="s">
        <v>2077</v>
      </c>
      <c r="Y697" s="30" t="s">
        <v>2077</v>
      </c>
      <c r="Z697" s="30" t="s">
        <v>2077</v>
      </c>
      <c r="AA697" s="30" t="s">
        <v>2077</v>
      </c>
      <c r="AB697" s="30"/>
      <c r="AN697" s="225"/>
      <c r="AO697" s="225"/>
      <c r="AP697" s="225"/>
      <c r="AQ697" s="225"/>
      <c r="AS697" s="225"/>
      <c r="AU697" s="225"/>
    </row>
    <row r="698" spans="1:47" ht="12.75" customHeight="1">
      <c r="A698" s="174"/>
      <c r="B698" s="17" t="s">
        <v>1787</v>
      </c>
      <c r="C698" s="18">
        <v>741152</v>
      </c>
      <c r="D698" s="17" t="s">
        <v>1208</v>
      </c>
      <c r="F698" s="5">
        <v>1</v>
      </c>
      <c r="G698" s="5" t="s">
        <v>194</v>
      </c>
      <c r="H698" s="51">
        <v>5</v>
      </c>
      <c r="I698" s="5" t="s">
        <v>1205</v>
      </c>
      <c r="J698" s="30" t="s">
        <v>2077</v>
      </c>
      <c r="K698" s="35" t="s">
        <v>1609</v>
      </c>
      <c r="L698" s="141" t="s">
        <v>2077</v>
      </c>
      <c r="M698" s="30" t="s">
        <v>2077</v>
      </c>
      <c r="N698" s="58" t="s">
        <v>2077</v>
      </c>
      <c r="O698" s="16" t="s">
        <v>161</v>
      </c>
      <c r="S698" s="30" t="s">
        <v>2077</v>
      </c>
      <c r="T698" s="30" t="s">
        <v>2077</v>
      </c>
      <c r="U698" s="30" t="s">
        <v>2077</v>
      </c>
      <c r="V698" s="35" t="s">
        <v>998</v>
      </c>
      <c r="W698" s="30" t="s">
        <v>2077</v>
      </c>
      <c r="X698" s="30" t="s">
        <v>2077</v>
      </c>
      <c r="Y698" s="30" t="s">
        <v>2077</v>
      </c>
      <c r="Z698" s="30" t="s">
        <v>2077</v>
      </c>
      <c r="AA698" s="30" t="s">
        <v>2077</v>
      </c>
      <c r="AB698" s="30"/>
      <c r="AN698" s="225"/>
      <c r="AO698" s="225"/>
      <c r="AP698" s="225"/>
      <c r="AQ698" s="225"/>
      <c r="AS698" s="225"/>
      <c r="AU698" s="225"/>
    </row>
    <row r="699" spans="3:47" ht="12.75" customHeight="1">
      <c r="C699" s="18"/>
      <c r="D699" s="17"/>
      <c r="H699" s="51"/>
      <c r="J699" s="30"/>
      <c r="K699" s="35"/>
      <c r="L699" s="141"/>
      <c r="M699" s="30"/>
      <c r="N699" s="58"/>
      <c r="O699" s="16"/>
      <c r="S699" s="30"/>
      <c r="T699" s="30"/>
      <c r="U699" s="30"/>
      <c r="V699" s="30"/>
      <c r="W699" s="30"/>
      <c r="X699" s="30"/>
      <c r="Y699" s="30"/>
      <c r="Z699" s="30"/>
      <c r="AA699" s="30"/>
      <c r="AB699" s="30"/>
      <c r="AN699" s="225"/>
      <c r="AO699" s="225"/>
      <c r="AP699" s="225"/>
      <c r="AQ699" s="225"/>
      <c r="AS699" s="225"/>
      <c r="AU699" s="225"/>
    </row>
    <row r="700" spans="1:47" ht="12.75" customHeight="1">
      <c r="A700" s="175"/>
      <c r="B700" s="17" t="s">
        <v>748</v>
      </c>
      <c r="C700" s="18">
        <v>732291</v>
      </c>
      <c r="D700" s="17" t="s">
        <v>163</v>
      </c>
      <c r="F700" s="5">
        <v>1</v>
      </c>
      <c r="G700" s="5" t="s">
        <v>1476</v>
      </c>
      <c r="H700" s="51">
        <v>5</v>
      </c>
      <c r="I700" s="5" t="s">
        <v>1205</v>
      </c>
      <c r="J700" s="5" t="s">
        <v>162</v>
      </c>
      <c r="K700" s="5" t="s">
        <v>1250</v>
      </c>
      <c r="L700" s="24">
        <v>77</v>
      </c>
      <c r="M700" s="30" t="s">
        <v>2077</v>
      </c>
      <c r="N700" s="58" t="s">
        <v>2077</v>
      </c>
      <c r="O700" s="16" t="s">
        <v>162</v>
      </c>
      <c r="S700" s="30" t="s">
        <v>2077</v>
      </c>
      <c r="T700" s="30" t="s">
        <v>2077</v>
      </c>
      <c r="U700" s="30" t="s">
        <v>2077</v>
      </c>
      <c r="V700" s="35" t="s">
        <v>998</v>
      </c>
      <c r="W700" s="30" t="s">
        <v>2077</v>
      </c>
      <c r="X700" s="30" t="s">
        <v>2077</v>
      </c>
      <c r="Y700" s="30" t="s">
        <v>2077</v>
      </c>
      <c r="Z700" s="30" t="s">
        <v>2077</v>
      </c>
      <c r="AA700" s="30" t="s">
        <v>2077</v>
      </c>
      <c r="AB700" s="30"/>
      <c r="AN700" s="225"/>
      <c r="AO700" s="225"/>
      <c r="AP700" s="225"/>
      <c r="AQ700" s="225"/>
      <c r="AS700" s="225"/>
      <c r="AU700" s="225"/>
    </row>
    <row r="701" spans="3:47" ht="12.75" customHeight="1">
      <c r="C701" s="18"/>
      <c r="D701" s="17"/>
      <c r="H701" s="51"/>
      <c r="M701" s="30"/>
      <c r="N701" s="58"/>
      <c r="O701" s="16"/>
      <c r="S701" s="30"/>
      <c r="T701" s="30"/>
      <c r="U701" s="30"/>
      <c r="V701" s="30"/>
      <c r="W701" s="30"/>
      <c r="X701" s="30"/>
      <c r="Y701" s="30"/>
      <c r="Z701" s="30"/>
      <c r="AA701" s="30"/>
      <c r="AB701" s="30"/>
      <c r="AN701" s="225"/>
      <c r="AO701" s="225"/>
      <c r="AP701" s="225"/>
      <c r="AQ701" s="225"/>
      <c r="AS701" s="225"/>
      <c r="AU701" s="225"/>
    </row>
    <row r="702" spans="1:47" ht="12.75" customHeight="1">
      <c r="A702" s="176"/>
      <c r="B702" s="17" t="s">
        <v>749</v>
      </c>
      <c r="C702" s="18">
        <v>725610</v>
      </c>
      <c r="D702" s="17" t="s">
        <v>992</v>
      </c>
      <c r="G702" s="5" t="s">
        <v>1763</v>
      </c>
      <c r="I702" s="5" t="s">
        <v>2077</v>
      </c>
      <c r="J702" s="30" t="s">
        <v>2077</v>
      </c>
      <c r="K702" s="35" t="s">
        <v>1609</v>
      </c>
      <c r="L702" s="141" t="s">
        <v>2077</v>
      </c>
      <c r="M702" s="30" t="s">
        <v>2077</v>
      </c>
      <c r="N702" s="58" t="s">
        <v>2077</v>
      </c>
      <c r="O702" s="16" t="s">
        <v>165</v>
      </c>
      <c r="S702" s="30" t="s">
        <v>2077</v>
      </c>
      <c r="T702" s="30" t="s">
        <v>2077</v>
      </c>
      <c r="U702" s="30" t="s">
        <v>2077</v>
      </c>
      <c r="V702" s="35" t="s">
        <v>998</v>
      </c>
      <c r="W702" s="30" t="s">
        <v>2077</v>
      </c>
      <c r="X702" s="30" t="s">
        <v>2077</v>
      </c>
      <c r="Y702" s="30" t="s">
        <v>2077</v>
      </c>
      <c r="Z702" s="30" t="s">
        <v>2077</v>
      </c>
      <c r="AA702" s="30" t="s">
        <v>2077</v>
      </c>
      <c r="AB702" s="30"/>
      <c r="AN702" s="225"/>
      <c r="AO702" s="225"/>
      <c r="AP702" s="225"/>
      <c r="AQ702" s="225"/>
      <c r="AS702" s="225"/>
      <c r="AU702" s="225"/>
    </row>
    <row r="703" spans="1:47" ht="12.75" customHeight="1">
      <c r="A703" s="176"/>
      <c r="B703" s="17" t="s">
        <v>1790</v>
      </c>
      <c r="C703" s="18">
        <v>698903</v>
      </c>
      <c r="D703" s="17" t="s">
        <v>992</v>
      </c>
      <c r="G703" s="5" t="s">
        <v>699</v>
      </c>
      <c r="I703" s="5" t="s">
        <v>2077</v>
      </c>
      <c r="J703" s="30" t="s">
        <v>2077</v>
      </c>
      <c r="K703" s="35" t="s">
        <v>1609</v>
      </c>
      <c r="L703" s="141" t="s">
        <v>2077</v>
      </c>
      <c r="M703" s="30" t="s">
        <v>2077</v>
      </c>
      <c r="N703" s="58" t="s">
        <v>2077</v>
      </c>
      <c r="O703" s="16" t="s">
        <v>166</v>
      </c>
      <c r="S703" s="30" t="s">
        <v>2077</v>
      </c>
      <c r="T703" s="30" t="s">
        <v>2077</v>
      </c>
      <c r="U703" s="30" t="s">
        <v>2077</v>
      </c>
      <c r="V703" s="35" t="s">
        <v>998</v>
      </c>
      <c r="W703" s="30" t="s">
        <v>2077</v>
      </c>
      <c r="X703" s="30" t="s">
        <v>2077</v>
      </c>
      <c r="Y703" s="30" t="s">
        <v>2077</v>
      </c>
      <c r="Z703" s="30" t="s">
        <v>2077</v>
      </c>
      <c r="AA703" s="30" t="s">
        <v>2077</v>
      </c>
      <c r="AB703" s="30"/>
      <c r="AN703" s="225"/>
      <c r="AO703" s="225"/>
      <c r="AP703" s="225"/>
      <c r="AQ703" s="225"/>
      <c r="AS703" s="225"/>
      <c r="AU703" s="225"/>
    </row>
    <row r="704" spans="1:47" ht="12.75" customHeight="1">
      <c r="A704" s="176"/>
      <c r="B704" s="17" t="s">
        <v>750</v>
      </c>
      <c r="C704" s="18">
        <v>690400</v>
      </c>
      <c r="D704" s="17" t="s">
        <v>992</v>
      </c>
      <c r="G704" s="5" t="s">
        <v>314</v>
      </c>
      <c r="I704" s="5" t="s">
        <v>2077</v>
      </c>
      <c r="J704" s="30" t="s">
        <v>2077</v>
      </c>
      <c r="K704" s="35" t="s">
        <v>1609</v>
      </c>
      <c r="L704" s="141" t="s">
        <v>2077</v>
      </c>
      <c r="M704" s="30" t="s">
        <v>2077</v>
      </c>
      <c r="N704" s="58" t="s">
        <v>2077</v>
      </c>
      <c r="O704" s="16" t="s">
        <v>2191</v>
      </c>
      <c r="S704" s="30" t="s">
        <v>2077</v>
      </c>
      <c r="T704" s="30" t="s">
        <v>2077</v>
      </c>
      <c r="U704" s="30" t="s">
        <v>2077</v>
      </c>
      <c r="V704" s="35" t="s">
        <v>998</v>
      </c>
      <c r="W704" s="30" t="s">
        <v>2077</v>
      </c>
      <c r="X704" s="30" t="s">
        <v>2077</v>
      </c>
      <c r="Y704" s="30" t="s">
        <v>2077</v>
      </c>
      <c r="Z704" s="30" t="s">
        <v>2077</v>
      </c>
      <c r="AA704" s="30" t="s">
        <v>2077</v>
      </c>
      <c r="AB704" s="30"/>
      <c r="AN704" s="225"/>
      <c r="AO704" s="225"/>
      <c r="AP704" s="225"/>
      <c r="AQ704" s="225"/>
      <c r="AS704" s="225"/>
      <c r="AU704" s="225"/>
    </row>
    <row r="705" spans="1:47" ht="12.75" customHeight="1">
      <c r="A705" s="176"/>
      <c r="B705" s="17" t="s">
        <v>751</v>
      </c>
      <c r="C705" s="18">
        <v>685415</v>
      </c>
      <c r="D705" s="17" t="s">
        <v>168</v>
      </c>
      <c r="F705" s="5">
        <v>1</v>
      </c>
      <c r="G705" s="5" t="s">
        <v>1795</v>
      </c>
      <c r="H705" s="51">
        <v>5</v>
      </c>
      <c r="I705" s="5" t="s">
        <v>1205</v>
      </c>
      <c r="J705" s="30" t="s">
        <v>2077</v>
      </c>
      <c r="K705" s="35" t="s">
        <v>1609</v>
      </c>
      <c r="L705" s="141" t="s">
        <v>2077</v>
      </c>
      <c r="M705" s="30" t="s">
        <v>2077</v>
      </c>
      <c r="N705" s="58" t="s">
        <v>2077</v>
      </c>
      <c r="O705" s="16" t="s">
        <v>167</v>
      </c>
      <c r="S705" s="30" t="s">
        <v>2077</v>
      </c>
      <c r="T705" s="30" t="s">
        <v>2077</v>
      </c>
      <c r="U705" s="30" t="s">
        <v>2077</v>
      </c>
      <c r="V705" s="35" t="s">
        <v>998</v>
      </c>
      <c r="W705" s="30" t="s">
        <v>2077</v>
      </c>
      <c r="X705" s="30" t="s">
        <v>2077</v>
      </c>
      <c r="Y705" s="30" t="s">
        <v>2077</v>
      </c>
      <c r="Z705" s="30" t="s">
        <v>2077</v>
      </c>
      <c r="AA705" s="30" t="s">
        <v>2077</v>
      </c>
      <c r="AB705" s="30"/>
      <c r="AN705" s="225"/>
      <c r="AO705" s="225"/>
      <c r="AP705" s="225"/>
      <c r="AQ705" s="225"/>
      <c r="AS705" s="225"/>
      <c r="AU705" s="225"/>
    </row>
    <row r="706" spans="3:47" ht="12.75" customHeight="1">
      <c r="C706" s="18"/>
      <c r="D706" s="17"/>
      <c r="J706" s="30"/>
      <c r="K706" s="30"/>
      <c r="L706" s="141"/>
      <c r="M706" s="30"/>
      <c r="N706" s="58"/>
      <c r="O706" s="16"/>
      <c r="AN706" s="225"/>
      <c r="AO706" s="225"/>
      <c r="AP706" s="225"/>
      <c r="AQ706" s="225"/>
      <c r="AS706" s="225"/>
      <c r="AU706" s="225"/>
    </row>
    <row r="707" spans="1:47" ht="12.75" customHeight="1">
      <c r="A707" s="160"/>
      <c r="B707" s="17" t="s">
        <v>1797</v>
      </c>
      <c r="C707" s="18">
        <v>674860</v>
      </c>
      <c r="D707" s="17" t="s">
        <v>171</v>
      </c>
      <c r="F707" s="5">
        <v>1</v>
      </c>
      <c r="G707" s="5" t="s">
        <v>1259</v>
      </c>
      <c r="H707" s="51">
        <v>5</v>
      </c>
      <c r="I707" s="5" t="s">
        <v>1205</v>
      </c>
      <c r="J707" s="30" t="s">
        <v>169</v>
      </c>
      <c r="K707" s="30" t="s">
        <v>1236</v>
      </c>
      <c r="L707" s="136">
        <v>100</v>
      </c>
      <c r="M707" s="30" t="s">
        <v>2077</v>
      </c>
      <c r="N707" s="58" t="s">
        <v>2077</v>
      </c>
      <c r="O707" s="16" t="s">
        <v>169</v>
      </c>
      <c r="P707" s="16"/>
      <c r="Q707" s="16" t="s">
        <v>172</v>
      </c>
      <c r="S707" s="35" t="s">
        <v>1438</v>
      </c>
      <c r="T707" s="35" t="s">
        <v>169</v>
      </c>
      <c r="V707" s="35" t="s">
        <v>998</v>
      </c>
      <c r="AN707" s="225"/>
      <c r="AO707" s="225"/>
      <c r="AP707" s="225"/>
      <c r="AQ707" s="225"/>
      <c r="AS707" s="225"/>
      <c r="AU707" s="225"/>
    </row>
    <row r="708" spans="1:47" ht="12.75" customHeight="1">
      <c r="A708" s="160"/>
      <c r="B708" s="17" t="s">
        <v>1797</v>
      </c>
      <c r="C708" s="18"/>
      <c r="D708" s="17" t="s">
        <v>343</v>
      </c>
      <c r="F708" s="5">
        <v>1</v>
      </c>
      <c r="G708" s="5" t="s">
        <v>1259</v>
      </c>
      <c r="H708" s="51">
        <v>5</v>
      </c>
      <c r="I708" s="5" t="s">
        <v>1205</v>
      </c>
      <c r="J708" s="30" t="s">
        <v>169</v>
      </c>
      <c r="K708" s="30" t="s">
        <v>210</v>
      </c>
      <c r="L708" s="136">
        <v>100</v>
      </c>
      <c r="M708" s="30" t="s">
        <v>2077</v>
      </c>
      <c r="N708" s="58" t="s">
        <v>2077</v>
      </c>
      <c r="O708" s="16" t="s">
        <v>169</v>
      </c>
      <c r="P708" s="16"/>
      <c r="Q708" s="16"/>
      <c r="S708" s="35" t="s">
        <v>1438</v>
      </c>
      <c r="T708" s="35" t="s">
        <v>169</v>
      </c>
      <c r="V708" s="35" t="s">
        <v>998</v>
      </c>
      <c r="AN708" s="225"/>
      <c r="AO708" s="225"/>
      <c r="AP708" s="225"/>
      <c r="AQ708" s="225"/>
      <c r="AS708" s="225"/>
      <c r="AU708" s="225"/>
    </row>
    <row r="709" spans="1:47" ht="12.75" customHeight="1">
      <c r="A709" s="160"/>
      <c r="B709" s="17" t="s">
        <v>1797</v>
      </c>
      <c r="C709" s="18"/>
      <c r="D709" s="17" t="s">
        <v>170</v>
      </c>
      <c r="F709" s="5">
        <v>1</v>
      </c>
      <c r="G709" s="5" t="s">
        <v>1259</v>
      </c>
      <c r="H709" s="51">
        <v>5</v>
      </c>
      <c r="I709" s="5" t="s">
        <v>1205</v>
      </c>
      <c r="J709" s="5" t="s">
        <v>169</v>
      </c>
      <c r="K709" s="5" t="s">
        <v>210</v>
      </c>
      <c r="L709" s="24">
        <v>54</v>
      </c>
      <c r="M709" s="30" t="s">
        <v>2077</v>
      </c>
      <c r="N709" s="58" t="s">
        <v>2077</v>
      </c>
      <c r="O709" s="16" t="s">
        <v>169</v>
      </c>
      <c r="S709" s="35" t="s">
        <v>1438</v>
      </c>
      <c r="T709" s="35" t="s">
        <v>169</v>
      </c>
      <c r="V709" s="35" t="s">
        <v>998</v>
      </c>
      <c r="AN709" s="225"/>
      <c r="AO709" s="225"/>
      <c r="AP709" s="225"/>
      <c r="AQ709" s="225"/>
      <c r="AS709" s="225"/>
      <c r="AU709" s="225"/>
    </row>
    <row r="710" spans="1:47" ht="12.75" customHeight="1">
      <c r="A710" s="160"/>
      <c r="B710" s="17" t="s">
        <v>1797</v>
      </c>
      <c r="C710" s="18"/>
      <c r="D710" s="17" t="s">
        <v>1202</v>
      </c>
      <c r="F710" s="5">
        <v>1</v>
      </c>
      <c r="G710" s="5" t="s">
        <v>1259</v>
      </c>
      <c r="H710" s="51">
        <v>5</v>
      </c>
      <c r="I710" s="5" t="s">
        <v>1205</v>
      </c>
      <c r="J710" s="5" t="s">
        <v>169</v>
      </c>
      <c r="K710" s="5" t="s">
        <v>210</v>
      </c>
      <c r="L710" s="24">
        <v>35</v>
      </c>
      <c r="M710" s="30" t="s">
        <v>2077</v>
      </c>
      <c r="N710" s="58" t="s">
        <v>2077</v>
      </c>
      <c r="O710" s="16" t="s">
        <v>169</v>
      </c>
      <c r="S710" s="35" t="s">
        <v>1438</v>
      </c>
      <c r="T710" s="35" t="s">
        <v>169</v>
      </c>
      <c r="V710" s="35" t="s">
        <v>998</v>
      </c>
      <c r="AN710" s="225"/>
      <c r="AO710" s="225"/>
      <c r="AP710" s="225"/>
      <c r="AQ710" s="225"/>
      <c r="AS710" s="225"/>
      <c r="AU710" s="225"/>
    </row>
    <row r="711" spans="3:47" ht="12.75" customHeight="1">
      <c r="C711" s="18"/>
      <c r="D711" s="17"/>
      <c r="M711" s="30"/>
      <c r="N711" s="58"/>
      <c r="O711" s="16"/>
      <c r="AN711" s="225"/>
      <c r="AO711" s="225"/>
      <c r="AP711" s="225"/>
      <c r="AQ711" s="225"/>
      <c r="AS711" s="225"/>
      <c r="AU711" s="225"/>
    </row>
    <row r="712" spans="1:47" ht="12.75" customHeight="1">
      <c r="A712" s="161"/>
      <c r="B712" s="17" t="s">
        <v>752</v>
      </c>
      <c r="C712" s="18">
        <v>670685</v>
      </c>
      <c r="D712" s="17" t="s">
        <v>992</v>
      </c>
      <c r="G712" s="5" t="s">
        <v>1476</v>
      </c>
      <c r="I712" s="5" t="s">
        <v>2077</v>
      </c>
      <c r="J712" s="30" t="s">
        <v>2077</v>
      </c>
      <c r="K712" s="35" t="s">
        <v>1609</v>
      </c>
      <c r="L712" s="141"/>
      <c r="M712" s="30" t="s">
        <v>2077</v>
      </c>
      <c r="N712" s="58" t="s">
        <v>2077</v>
      </c>
      <c r="O712" s="16" t="s">
        <v>173</v>
      </c>
      <c r="S712" s="30" t="s">
        <v>2077</v>
      </c>
      <c r="T712" s="30" t="s">
        <v>2077</v>
      </c>
      <c r="U712" s="30" t="s">
        <v>2077</v>
      </c>
      <c r="V712" s="30"/>
      <c r="W712" s="30" t="s">
        <v>2077</v>
      </c>
      <c r="X712" s="30" t="s">
        <v>2077</v>
      </c>
      <c r="Y712" s="30" t="s">
        <v>2077</v>
      </c>
      <c r="Z712" s="30" t="s">
        <v>2077</v>
      </c>
      <c r="AA712" s="30" t="s">
        <v>2077</v>
      </c>
      <c r="AB712" s="30"/>
      <c r="AN712" s="225"/>
      <c r="AO712" s="225"/>
      <c r="AP712" s="225"/>
      <c r="AQ712" s="225"/>
      <c r="AS712" s="225"/>
      <c r="AU712" s="225"/>
    </row>
    <row r="713" spans="3:47" ht="12.75" customHeight="1">
      <c r="C713" s="18"/>
      <c r="D713" s="17"/>
      <c r="J713" s="30"/>
      <c r="K713" s="30"/>
      <c r="L713" s="141"/>
      <c r="M713" s="30"/>
      <c r="N713" s="58"/>
      <c r="O713" s="16"/>
      <c r="S713" s="30"/>
      <c r="T713" s="30"/>
      <c r="U713" s="30"/>
      <c r="V713" s="30"/>
      <c r="W713" s="30"/>
      <c r="X713" s="30"/>
      <c r="Y713" s="30"/>
      <c r="Z713" s="30"/>
      <c r="AA713" s="30"/>
      <c r="AB713" s="30"/>
      <c r="AN713" s="225"/>
      <c r="AO713" s="225"/>
      <c r="AP713" s="225"/>
      <c r="AQ713" s="225"/>
      <c r="AS713" s="225"/>
      <c r="AU713" s="225"/>
    </row>
    <row r="714" spans="1:47" ht="12.75" customHeight="1">
      <c r="A714" s="179"/>
      <c r="B714" s="17" t="s">
        <v>753</v>
      </c>
      <c r="C714" s="18">
        <v>667425</v>
      </c>
      <c r="D714" s="17" t="s">
        <v>176</v>
      </c>
      <c r="E714" s="67" t="s">
        <v>950</v>
      </c>
      <c r="F714" s="5">
        <v>1</v>
      </c>
      <c r="G714" s="5" t="s">
        <v>1480</v>
      </c>
      <c r="H714" s="51">
        <v>3</v>
      </c>
      <c r="I714" s="5" t="s">
        <v>1207</v>
      </c>
      <c r="J714" s="30" t="s">
        <v>175</v>
      </c>
      <c r="K714" s="30" t="s">
        <v>210</v>
      </c>
      <c r="L714" s="141">
        <v>585.26</v>
      </c>
      <c r="M714" s="30">
        <v>34</v>
      </c>
      <c r="N714" s="94" t="s">
        <v>2077</v>
      </c>
      <c r="O714" s="16" t="s">
        <v>175</v>
      </c>
      <c r="P714" s="28" t="s">
        <v>2023</v>
      </c>
      <c r="Q714" s="16" t="s">
        <v>1201</v>
      </c>
      <c r="R714" s="35"/>
      <c r="S714" s="5" t="s">
        <v>1199</v>
      </c>
      <c r="T714" s="5" t="s">
        <v>1200</v>
      </c>
      <c r="U714" s="35" t="s">
        <v>1197</v>
      </c>
      <c r="V714" s="35" t="s">
        <v>1313</v>
      </c>
      <c r="W714" s="35" t="s">
        <v>2077</v>
      </c>
      <c r="X714" s="35"/>
      <c r="Y714" s="35" t="s">
        <v>1569</v>
      </c>
      <c r="Z714" s="35" t="s">
        <v>1570</v>
      </c>
      <c r="AA714" s="35">
        <v>10</v>
      </c>
      <c r="AB714" s="35"/>
      <c r="AC714" s="226">
        <v>5061</v>
      </c>
      <c r="AD714" s="226">
        <v>33389</v>
      </c>
      <c r="AE714" s="226">
        <v>160944</v>
      </c>
      <c r="AF714" s="226">
        <v>608678</v>
      </c>
      <c r="AG714" s="226">
        <v>9982</v>
      </c>
      <c r="AH714" s="265">
        <v>18562</v>
      </c>
      <c r="AI714" s="226">
        <v>39078</v>
      </c>
      <c r="AJ714" s="226">
        <v>87462</v>
      </c>
      <c r="AK714" s="265">
        <v>182810</v>
      </c>
      <c r="AL714" s="226">
        <v>449837</v>
      </c>
      <c r="AN714" s="225">
        <v>0.15157686663272335</v>
      </c>
      <c r="AO714" s="225">
        <v>0.03144572025052192</v>
      </c>
      <c r="AP714" s="225">
        <v>0.0548549479363473</v>
      </c>
      <c r="AQ714" s="225">
        <v>0.2554378422641896</v>
      </c>
      <c r="AR714" s="223">
        <v>0.47499872050770253</v>
      </c>
      <c r="AS714" s="225">
        <v>0.11412956483958747</v>
      </c>
      <c r="AT714" s="223">
        <v>0.1015371150374706</v>
      </c>
      <c r="AU714" s="225">
        <v>0.08687146677574321</v>
      </c>
    </row>
    <row r="715" spans="1:47" ht="12.75" customHeight="1">
      <c r="A715" s="179"/>
      <c r="B715" s="17" t="s">
        <v>753</v>
      </c>
      <c r="C715" s="18"/>
      <c r="D715" s="17" t="s">
        <v>174</v>
      </c>
      <c r="F715" s="5">
        <v>1</v>
      </c>
      <c r="G715" s="5" t="s">
        <v>1480</v>
      </c>
      <c r="H715" s="51">
        <v>5</v>
      </c>
      <c r="I715" s="5" t="s">
        <v>1205</v>
      </c>
      <c r="J715" s="5" t="s">
        <v>175</v>
      </c>
      <c r="K715" s="5" t="s">
        <v>210</v>
      </c>
      <c r="L715" s="24">
        <v>300.5</v>
      </c>
      <c r="M715" s="35" t="s">
        <v>2077</v>
      </c>
      <c r="N715" s="36" t="s">
        <v>2077</v>
      </c>
      <c r="O715" s="16" t="s">
        <v>175</v>
      </c>
      <c r="R715" s="35"/>
      <c r="S715" s="5" t="s">
        <v>1199</v>
      </c>
      <c r="T715" s="5" t="s">
        <v>1200</v>
      </c>
      <c r="U715" s="30" t="s">
        <v>2077</v>
      </c>
      <c r="V715" s="35" t="s">
        <v>998</v>
      </c>
      <c r="W715" s="30" t="s">
        <v>2077</v>
      </c>
      <c r="X715" s="30" t="s">
        <v>2077</v>
      </c>
      <c r="Y715" s="30" t="s">
        <v>2077</v>
      </c>
      <c r="Z715" s="30" t="s">
        <v>2077</v>
      </c>
      <c r="AA715" s="30" t="s">
        <v>2077</v>
      </c>
      <c r="AB715" s="30"/>
      <c r="AN715" s="225"/>
      <c r="AO715" s="225"/>
      <c r="AP715" s="225"/>
      <c r="AQ715" s="225"/>
      <c r="AS715" s="225"/>
      <c r="AU715" s="225"/>
    </row>
    <row r="716" spans="1:47" ht="12.75" customHeight="1">
      <c r="A716" s="179"/>
      <c r="B716" s="17" t="s">
        <v>753</v>
      </c>
      <c r="C716" s="18"/>
      <c r="D716" s="17" t="s">
        <v>177</v>
      </c>
      <c r="F716" s="5">
        <v>1</v>
      </c>
      <c r="G716" s="5" t="s">
        <v>1480</v>
      </c>
      <c r="H716" s="51">
        <v>5</v>
      </c>
      <c r="I716" s="5" t="s">
        <v>1205</v>
      </c>
      <c r="J716" s="5" t="s">
        <v>175</v>
      </c>
      <c r="K716" s="5" t="s">
        <v>210</v>
      </c>
      <c r="L716" s="24">
        <v>5459</v>
      </c>
      <c r="M716" s="35" t="s">
        <v>2077</v>
      </c>
      <c r="N716" s="36" t="s">
        <v>2077</v>
      </c>
      <c r="O716" s="16" t="s">
        <v>175</v>
      </c>
      <c r="R716" s="35"/>
      <c r="S716" s="5" t="s">
        <v>1199</v>
      </c>
      <c r="T716" s="5" t="s">
        <v>1200</v>
      </c>
      <c r="U716" s="30" t="s">
        <v>2077</v>
      </c>
      <c r="V716" s="35" t="s">
        <v>998</v>
      </c>
      <c r="W716" s="30" t="s">
        <v>2077</v>
      </c>
      <c r="X716" s="30" t="s">
        <v>2077</v>
      </c>
      <c r="Y716" s="30" t="s">
        <v>2077</v>
      </c>
      <c r="Z716" s="30" t="s">
        <v>2077</v>
      </c>
      <c r="AA716" s="30" t="s">
        <v>2077</v>
      </c>
      <c r="AB716" s="30"/>
      <c r="AN716" s="225"/>
      <c r="AO716" s="225"/>
      <c r="AP716" s="225"/>
      <c r="AQ716" s="225"/>
      <c r="AS716" s="225"/>
      <c r="AU716" s="225"/>
    </row>
    <row r="717" spans="3:47" ht="12.75" customHeight="1">
      <c r="C717" s="18"/>
      <c r="D717" s="17"/>
      <c r="M717" s="35"/>
      <c r="N717" s="36"/>
      <c r="O717" s="16"/>
      <c r="R717" s="35"/>
      <c r="U717" s="35"/>
      <c r="V717" s="35"/>
      <c r="W717" s="35"/>
      <c r="X717" s="35"/>
      <c r="Y717" s="35"/>
      <c r="Z717" s="35"/>
      <c r="AA717" s="35"/>
      <c r="AB717" s="35"/>
      <c r="AN717" s="225"/>
      <c r="AO717" s="225"/>
      <c r="AP717" s="225"/>
      <c r="AQ717" s="225"/>
      <c r="AS717" s="225"/>
      <c r="AU717" s="225"/>
    </row>
    <row r="718" spans="1:47" ht="12.75" customHeight="1">
      <c r="A718" s="164"/>
      <c r="B718" s="17" t="s">
        <v>1152</v>
      </c>
      <c r="C718" s="18">
        <v>659191</v>
      </c>
      <c r="D718" s="17" t="s">
        <v>179</v>
      </c>
      <c r="F718" s="5">
        <v>1</v>
      </c>
      <c r="G718" s="5" t="s">
        <v>1153</v>
      </c>
      <c r="H718" s="51">
        <v>5</v>
      </c>
      <c r="I718" s="5" t="s">
        <v>1205</v>
      </c>
      <c r="J718" s="30" t="s">
        <v>2077</v>
      </c>
      <c r="K718" s="35" t="s">
        <v>1609</v>
      </c>
      <c r="L718" s="141"/>
      <c r="M718" s="30" t="s">
        <v>2077</v>
      </c>
      <c r="N718" s="58" t="s">
        <v>2077</v>
      </c>
      <c r="O718" s="16" t="s">
        <v>178</v>
      </c>
      <c r="S718" s="30" t="s">
        <v>2077</v>
      </c>
      <c r="T718" s="30" t="s">
        <v>2077</v>
      </c>
      <c r="U718" s="30" t="s">
        <v>2077</v>
      </c>
      <c r="V718" s="35" t="s">
        <v>998</v>
      </c>
      <c r="W718" s="30" t="s">
        <v>2077</v>
      </c>
      <c r="X718" s="30" t="s">
        <v>2077</v>
      </c>
      <c r="Y718" s="30" t="s">
        <v>2077</v>
      </c>
      <c r="Z718" s="30"/>
      <c r="AA718" s="30" t="s">
        <v>2077</v>
      </c>
      <c r="AB718" s="30"/>
      <c r="AN718" s="225"/>
      <c r="AO718" s="225"/>
      <c r="AP718" s="225"/>
      <c r="AQ718" s="225"/>
      <c r="AS718" s="225"/>
      <c r="AU718" s="225"/>
    </row>
    <row r="719" spans="1:47" ht="12.75" customHeight="1">
      <c r="A719" s="164"/>
      <c r="B719" s="17" t="s">
        <v>754</v>
      </c>
      <c r="C719" s="18">
        <v>646317</v>
      </c>
      <c r="D719" s="17" t="s">
        <v>992</v>
      </c>
      <c r="G719" s="5" t="s">
        <v>1803</v>
      </c>
      <c r="I719" s="5" t="s">
        <v>2077</v>
      </c>
      <c r="J719" s="30" t="s">
        <v>2077</v>
      </c>
      <c r="K719" s="35" t="s">
        <v>1609</v>
      </c>
      <c r="L719" s="141"/>
      <c r="M719" s="30" t="s">
        <v>2077</v>
      </c>
      <c r="N719" s="58" t="s">
        <v>2077</v>
      </c>
      <c r="O719" s="16" t="s">
        <v>180</v>
      </c>
      <c r="S719" s="30" t="s">
        <v>2077</v>
      </c>
      <c r="T719" s="30" t="s">
        <v>2077</v>
      </c>
      <c r="U719" s="30" t="s">
        <v>2077</v>
      </c>
      <c r="V719" s="35" t="s">
        <v>998</v>
      </c>
      <c r="W719" s="30" t="s">
        <v>2077</v>
      </c>
      <c r="X719" s="30" t="s">
        <v>2077</v>
      </c>
      <c r="Y719" s="30" t="s">
        <v>2077</v>
      </c>
      <c r="Z719" s="30"/>
      <c r="AA719" s="30" t="s">
        <v>2077</v>
      </c>
      <c r="AB719" s="30"/>
      <c r="AN719" s="225"/>
      <c r="AO719" s="225"/>
      <c r="AP719" s="225"/>
      <c r="AQ719" s="225"/>
      <c r="AS719" s="225"/>
      <c r="AU719" s="225"/>
    </row>
    <row r="720" spans="1:47" ht="12.75" customHeight="1">
      <c r="A720" s="164"/>
      <c r="B720" s="17" t="s">
        <v>755</v>
      </c>
      <c r="C720" s="18">
        <v>631845</v>
      </c>
      <c r="D720" s="17" t="s">
        <v>181</v>
      </c>
      <c r="F720" s="5">
        <v>1</v>
      </c>
      <c r="G720" s="5" t="s">
        <v>1805</v>
      </c>
      <c r="H720" s="51">
        <v>5</v>
      </c>
      <c r="I720" s="5" t="s">
        <v>1205</v>
      </c>
      <c r="J720" s="5" t="s">
        <v>1892</v>
      </c>
      <c r="K720" s="5" t="s">
        <v>1250</v>
      </c>
      <c r="L720" s="24">
        <v>121.67</v>
      </c>
      <c r="M720" s="30" t="s">
        <v>2077</v>
      </c>
      <c r="N720" s="58" t="s">
        <v>2077</v>
      </c>
      <c r="O720" s="16" t="s">
        <v>182</v>
      </c>
      <c r="S720" s="30" t="s">
        <v>2077</v>
      </c>
      <c r="T720" s="30" t="s">
        <v>2077</v>
      </c>
      <c r="U720" s="30" t="s">
        <v>2077</v>
      </c>
      <c r="V720" s="35" t="s">
        <v>998</v>
      </c>
      <c r="W720" s="30" t="s">
        <v>2077</v>
      </c>
      <c r="X720" s="30" t="s">
        <v>2077</v>
      </c>
      <c r="Y720" s="30" t="s">
        <v>2077</v>
      </c>
      <c r="Z720" s="30" t="s">
        <v>2077</v>
      </c>
      <c r="AA720" s="5" t="s">
        <v>2077</v>
      </c>
      <c r="AN720" s="225"/>
      <c r="AO720" s="225"/>
      <c r="AP720" s="225"/>
      <c r="AQ720" s="225"/>
      <c r="AS720" s="225"/>
      <c r="AU720" s="225"/>
    </row>
    <row r="721" spans="3:47" ht="12.75" customHeight="1">
      <c r="C721" s="18"/>
      <c r="D721" s="17"/>
      <c r="M721" s="30"/>
      <c r="N721" s="58"/>
      <c r="O721" s="16"/>
      <c r="S721" s="30"/>
      <c r="T721" s="30"/>
      <c r="U721" s="30"/>
      <c r="V721" s="30"/>
      <c r="W721" s="30"/>
      <c r="X721" s="30"/>
      <c r="Y721" s="30"/>
      <c r="Z721" s="30"/>
      <c r="AN721" s="225"/>
      <c r="AO721" s="225"/>
      <c r="AP721" s="225"/>
      <c r="AQ721" s="225"/>
      <c r="AS721" s="225"/>
      <c r="AU721" s="225"/>
    </row>
    <row r="722" spans="1:47" ht="12.75">
      <c r="A722" s="165"/>
      <c r="B722" s="17" t="s">
        <v>756</v>
      </c>
      <c r="C722" s="18">
        <v>628947</v>
      </c>
      <c r="D722" s="17" t="s">
        <v>74</v>
      </c>
      <c r="E722" s="67" t="s">
        <v>1441</v>
      </c>
      <c r="F722" s="5">
        <v>1</v>
      </c>
      <c r="G722" s="5" t="s">
        <v>1498</v>
      </c>
      <c r="H722" s="35">
        <v>2</v>
      </c>
      <c r="I722" s="5" t="s">
        <v>1204</v>
      </c>
      <c r="J722" s="5" t="s">
        <v>183</v>
      </c>
      <c r="K722" s="5" t="s">
        <v>210</v>
      </c>
      <c r="L722" s="24">
        <v>255</v>
      </c>
      <c r="M722" s="5">
        <v>16</v>
      </c>
      <c r="N722" s="15">
        <v>11000</v>
      </c>
      <c r="O722" s="16" t="s">
        <v>183</v>
      </c>
      <c r="P722" s="28" t="s">
        <v>1593</v>
      </c>
      <c r="Q722" s="16" t="s">
        <v>624</v>
      </c>
      <c r="R722" s="35"/>
      <c r="S722" s="5" t="s">
        <v>75</v>
      </c>
      <c r="T722" s="5" t="s">
        <v>1573</v>
      </c>
      <c r="U722" s="5" t="s">
        <v>1197</v>
      </c>
      <c r="V722" s="35" t="s">
        <v>1313</v>
      </c>
      <c r="W722" s="35">
        <v>2014</v>
      </c>
      <c r="X722" s="5" t="s">
        <v>2077</v>
      </c>
      <c r="Y722" s="62" t="s">
        <v>1571</v>
      </c>
      <c r="Z722" s="62" t="s">
        <v>1572</v>
      </c>
      <c r="AA722" s="5">
        <v>8.3</v>
      </c>
      <c r="AC722" s="226">
        <v>14390</v>
      </c>
      <c r="AD722" s="226">
        <v>68539</v>
      </c>
      <c r="AE722" s="226">
        <v>87553</v>
      </c>
      <c r="AF722" s="226">
        <v>337456</v>
      </c>
      <c r="AG722" s="226">
        <v>15059</v>
      </c>
      <c r="AH722" s="265">
        <v>23772</v>
      </c>
      <c r="AI722" s="226">
        <v>45437</v>
      </c>
      <c r="AJ722" s="226">
        <v>43128</v>
      </c>
      <c r="AK722" s="265">
        <v>85261</v>
      </c>
      <c r="AL722" s="226">
        <v>225160</v>
      </c>
      <c r="AN722" s="225">
        <v>0.20995345715577993</v>
      </c>
      <c r="AO722" s="225">
        <v>0.16435758911744885</v>
      </c>
      <c r="AP722" s="225">
        <v>0.20310499739225263</v>
      </c>
      <c r="AQ722" s="225">
        <v>0.3314259304091379</v>
      </c>
      <c r="AR722" s="223">
        <v>0.5231859497766138</v>
      </c>
      <c r="AS722" s="225">
        <v>0.3491699128176591</v>
      </c>
      <c r="AT722" s="223">
        <v>0.27881446382284986</v>
      </c>
      <c r="AU722" s="225">
        <v>0.2017987209095754</v>
      </c>
    </row>
    <row r="723" spans="3:47" ht="12.75" customHeight="1">
      <c r="C723" s="18"/>
      <c r="D723" s="17"/>
      <c r="O723" s="16"/>
      <c r="Q723" s="16"/>
      <c r="R723" s="35"/>
      <c r="V723" s="35"/>
      <c r="W723" s="35"/>
      <c r="Y723" s="62"/>
      <c r="Z723" s="62"/>
      <c r="AN723" s="225"/>
      <c r="AO723" s="225"/>
      <c r="AP723" s="225"/>
      <c r="AQ723" s="225"/>
      <c r="AS723" s="225"/>
      <c r="AU723" s="225"/>
    </row>
    <row r="724" spans="1:47" ht="12.75" customHeight="1">
      <c r="A724" s="166"/>
      <c r="B724" s="17" t="s">
        <v>1807</v>
      </c>
      <c r="C724" s="18">
        <v>626227</v>
      </c>
      <c r="D724" s="17" t="s">
        <v>1587</v>
      </c>
      <c r="F724" s="5">
        <v>1</v>
      </c>
      <c r="G724" s="5" t="s">
        <v>1471</v>
      </c>
      <c r="H724" s="51">
        <v>5</v>
      </c>
      <c r="I724" s="5" t="s">
        <v>1205</v>
      </c>
      <c r="J724" s="5" t="s">
        <v>1807</v>
      </c>
      <c r="K724" s="5" t="s">
        <v>1250</v>
      </c>
      <c r="L724" s="24">
        <v>143.6</v>
      </c>
      <c r="M724" s="30">
        <v>4.1</v>
      </c>
      <c r="N724" s="58">
        <v>4050</v>
      </c>
      <c r="O724" s="16" t="s">
        <v>1807</v>
      </c>
      <c r="P724" s="16"/>
      <c r="Q724" s="16" t="s">
        <v>1592</v>
      </c>
      <c r="R724" s="35"/>
      <c r="S724" s="57" t="s">
        <v>1585</v>
      </c>
      <c r="T724" s="35" t="s">
        <v>1586</v>
      </c>
      <c r="U724" s="5" t="s">
        <v>1197</v>
      </c>
      <c r="V724" s="35" t="s">
        <v>1313</v>
      </c>
      <c r="W724" s="5" t="s">
        <v>2077</v>
      </c>
      <c r="X724" s="5" t="s">
        <v>2077</v>
      </c>
      <c r="Y724" s="28" t="s">
        <v>2077</v>
      </c>
      <c r="Z724" s="28" t="s">
        <v>2077</v>
      </c>
      <c r="AA724" s="5">
        <v>2.9</v>
      </c>
      <c r="AN724" s="225"/>
      <c r="AO724" s="225"/>
      <c r="AP724" s="225"/>
      <c r="AQ724" s="225"/>
      <c r="AS724" s="225"/>
      <c r="AU724" s="225"/>
    </row>
    <row r="725" spans="1:47" ht="12.75" customHeight="1">
      <c r="A725" s="166"/>
      <c r="B725" s="17" t="s">
        <v>1807</v>
      </c>
      <c r="C725" s="18"/>
      <c r="D725" s="17" t="s">
        <v>1588</v>
      </c>
      <c r="F725" s="5">
        <v>1</v>
      </c>
      <c r="G725" s="5" t="s">
        <v>1471</v>
      </c>
      <c r="H725" s="51">
        <v>5</v>
      </c>
      <c r="I725" s="5" t="s">
        <v>1205</v>
      </c>
      <c r="J725" s="5" t="s">
        <v>1807</v>
      </c>
      <c r="K725" s="5" t="s">
        <v>1250</v>
      </c>
      <c r="L725" s="24">
        <v>73</v>
      </c>
      <c r="M725" s="30">
        <v>2.1</v>
      </c>
      <c r="N725" s="58" t="s">
        <v>2077</v>
      </c>
      <c r="O725" s="16" t="s">
        <v>1807</v>
      </c>
      <c r="P725" s="16"/>
      <c r="Q725" s="16" t="s">
        <v>1592</v>
      </c>
      <c r="R725" s="35"/>
      <c r="S725" s="57" t="s">
        <v>1585</v>
      </c>
      <c r="T725" s="35" t="s">
        <v>1586</v>
      </c>
      <c r="U725" s="5" t="s">
        <v>1197</v>
      </c>
      <c r="V725" s="35" t="s">
        <v>1313</v>
      </c>
      <c r="W725" s="5" t="s">
        <v>2077</v>
      </c>
      <c r="X725" s="5" t="s">
        <v>2077</v>
      </c>
      <c r="Y725" s="28" t="s">
        <v>2077</v>
      </c>
      <c r="Z725" s="28" t="s">
        <v>2077</v>
      </c>
      <c r="AA725" s="5">
        <v>1.8</v>
      </c>
      <c r="AN725" s="225"/>
      <c r="AO725" s="225"/>
      <c r="AP725" s="225"/>
      <c r="AQ725" s="225"/>
      <c r="AS725" s="225"/>
      <c r="AU725" s="225"/>
    </row>
    <row r="726" spans="1:47" ht="12.75" customHeight="1">
      <c r="A726" s="166"/>
      <c r="B726" s="17" t="s">
        <v>1807</v>
      </c>
      <c r="C726" s="18"/>
      <c r="D726" s="17" t="s">
        <v>1590</v>
      </c>
      <c r="F726" s="5">
        <v>1</v>
      </c>
      <c r="G726" s="5" t="s">
        <v>1471</v>
      </c>
      <c r="H726" s="51">
        <v>5</v>
      </c>
      <c r="I726" s="5" t="s">
        <v>1205</v>
      </c>
      <c r="J726" s="5" t="s">
        <v>1807</v>
      </c>
      <c r="K726" s="5" t="s">
        <v>1250</v>
      </c>
      <c r="L726" s="24">
        <v>122</v>
      </c>
      <c r="M726" s="30">
        <v>3.5</v>
      </c>
      <c r="N726" s="58" t="s">
        <v>2077</v>
      </c>
      <c r="O726" s="16" t="s">
        <v>1807</v>
      </c>
      <c r="P726" s="16"/>
      <c r="Q726" s="16" t="s">
        <v>1592</v>
      </c>
      <c r="R726" s="35"/>
      <c r="S726" s="57" t="s">
        <v>1585</v>
      </c>
      <c r="T726" s="35" t="s">
        <v>1586</v>
      </c>
      <c r="U726" s="5" t="s">
        <v>1197</v>
      </c>
      <c r="V726" s="35" t="s">
        <v>1313</v>
      </c>
      <c r="W726" s="5" t="s">
        <v>2077</v>
      </c>
      <c r="X726" s="5" t="s">
        <v>2077</v>
      </c>
      <c r="Y726" s="28" t="s">
        <v>2077</v>
      </c>
      <c r="Z726" s="28" t="s">
        <v>2077</v>
      </c>
      <c r="AA726" s="5">
        <v>2.3</v>
      </c>
      <c r="AN726" s="225"/>
      <c r="AO726" s="225"/>
      <c r="AP726" s="225"/>
      <c r="AQ726" s="225"/>
      <c r="AS726" s="225"/>
      <c r="AU726" s="225"/>
    </row>
    <row r="727" spans="1:47" ht="12.75" customHeight="1">
      <c r="A727" s="166"/>
      <c r="B727" s="17" t="s">
        <v>1807</v>
      </c>
      <c r="C727" s="18"/>
      <c r="D727" s="17" t="s">
        <v>1591</v>
      </c>
      <c r="F727" s="5">
        <v>1</v>
      </c>
      <c r="G727" s="5" t="s">
        <v>1471</v>
      </c>
      <c r="H727" s="51">
        <v>5</v>
      </c>
      <c r="I727" s="5" t="s">
        <v>1205</v>
      </c>
      <c r="J727" s="5" t="s">
        <v>1807</v>
      </c>
      <c r="K727" s="5" t="s">
        <v>1250</v>
      </c>
      <c r="L727" s="24">
        <v>224</v>
      </c>
      <c r="M727" s="30">
        <v>6.4</v>
      </c>
      <c r="N727" s="58" t="s">
        <v>2077</v>
      </c>
      <c r="O727" s="16" t="s">
        <v>1807</v>
      </c>
      <c r="P727" s="16"/>
      <c r="Q727" s="16" t="s">
        <v>1592</v>
      </c>
      <c r="R727" s="35"/>
      <c r="S727" s="57" t="s">
        <v>1585</v>
      </c>
      <c r="T727" s="35" t="s">
        <v>1586</v>
      </c>
      <c r="U727" s="5" t="s">
        <v>1197</v>
      </c>
      <c r="V727" s="35" t="s">
        <v>1313</v>
      </c>
      <c r="W727" s="5" t="s">
        <v>2077</v>
      </c>
      <c r="X727" s="5" t="s">
        <v>2077</v>
      </c>
      <c r="Y727" s="28" t="s">
        <v>2077</v>
      </c>
      <c r="Z727" s="28" t="s">
        <v>2077</v>
      </c>
      <c r="AA727" s="5">
        <v>4</v>
      </c>
      <c r="AN727" s="225"/>
      <c r="AO727" s="225"/>
      <c r="AP727" s="225"/>
      <c r="AQ727" s="225"/>
      <c r="AS727" s="225"/>
      <c r="AU727" s="225"/>
    </row>
    <row r="728" spans="1:47" ht="12.75" customHeight="1">
      <c r="A728" s="166"/>
      <c r="B728" s="17" t="s">
        <v>1807</v>
      </c>
      <c r="C728" s="18"/>
      <c r="D728" s="17" t="s">
        <v>1589</v>
      </c>
      <c r="F728" s="5">
        <v>1</v>
      </c>
      <c r="G728" s="5" t="s">
        <v>1471</v>
      </c>
      <c r="H728" s="51">
        <v>5</v>
      </c>
      <c r="I728" s="5" t="s">
        <v>1205</v>
      </c>
      <c r="J728" s="5" t="s">
        <v>1807</v>
      </c>
      <c r="K728" s="5" t="s">
        <v>1250</v>
      </c>
      <c r="L728" s="24">
        <v>161</v>
      </c>
      <c r="M728" s="30">
        <v>4.6</v>
      </c>
      <c r="N728" s="58" t="s">
        <v>2077</v>
      </c>
      <c r="O728" s="16" t="s">
        <v>1807</v>
      </c>
      <c r="P728" s="16"/>
      <c r="Q728" s="16" t="s">
        <v>1592</v>
      </c>
      <c r="R728" s="35"/>
      <c r="S728" s="57" t="s">
        <v>1585</v>
      </c>
      <c r="T728" s="35" t="s">
        <v>1586</v>
      </c>
      <c r="U728" s="5" t="s">
        <v>1197</v>
      </c>
      <c r="V728" s="35" t="s">
        <v>1313</v>
      </c>
      <c r="W728" s="5" t="s">
        <v>2077</v>
      </c>
      <c r="X728" s="5" t="s">
        <v>2077</v>
      </c>
      <c r="Y728" s="28" t="s">
        <v>2077</v>
      </c>
      <c r="Z728" s="28" t="s">
        <v>2077</v>
      </c>
      <c r="AA728" s="5">
        <v>2.9</v>
      </c>
      <c r="AN728" s="225"/>
      <c r="AO728" s="225"/>
      <c r="AP728" s="225"/>
      <c r="AQ728" s="225"/>
      <c r="AS728" s="225"/>
      <c r="AU728" s="225"/>
    </row>
    <row r="729" spans="3:47" ht="12.75" customHeight="1">
      <c r="C729" s="18"/>
      <c r="D729" s="17"/>
      <c r="M729" s="30"/>
      <c r="N729" s="58"/>
      <c r="O729" s="16"/>
      <c r="P729" s="16"/>
      <c r="R729" s="35"/>
      <c r="S729" s="57"/>
      <c r="T729" s="35"/>
      <c r="V729" s="35"/>
      <c r="Y729" s="28"/>
      <c r="Z729" s="28"/>
      <c r="AN729" s="225"/>
      <c r="AO729" s="225"/>
      <c r="AP729" s="225"/>
      <c r="AQ729" s="225"/>
      <c r="AS729" s="225"/>
      <c r="AU729" s="225"/>
    </row>
    <row r="730" spans="1:47" ht="12.75" customHeight="1">
      <c r="A730" s="167"/>
      <c r="B730" s="17" t="s">
        <v>757</v>
      </c>
      <c r="C730" s="18">
        <v>623365</v>
      </c>
      <c r="D730" s="17" t="s">
        <v>77</v>
      </c>
      <c r="F730" s="5">
        <v>1</v>
      </c>
      <c r="G730" s="5" t="s">
        <v>1809</v>
      </c>
      <c r="H730" s="51">
        <v>5</v>
      </c>
      <c r="I730" s="5" t="s">
        <v>1205</v>
      </c>
      <c r="J730" s="30" t="s">
        <v>2077</v>
      </c>
      <c r="K730" s="35" t="s">
        <v>1609</v>
      </c>
      <c r="L730" s="141" t="s">
        <v>2077</v>
      </c>
      <c r="M730" s="30" t="s">
        <v>2077</v>
      </c>
      <c r="N730" s="58" t="s">
        <v>2077</v>
      </c>
      <c r="O730" s="16" t="s">
        <v>78</v>
      </c>
      <c r="S730" s="30" t="s">
        <v>2077</v>
      </c>
      <c r="T730" s="30" t="s">
        <v>2077</v>
      </c>
      <c r="U730" s="30" t="s">
        <v>2077</v>
      </c>
      <c r="V730" s="35" t="s">
        <v>998</v>
      </c>
      <c r="W730" s="30" t="s">
        <v>2077</v>
      </c>
      <c r="X730" s="30" t="s">
        <v>2077</v>
      </c>
      <c r="Y730" s="30" t="s">
        <v>2077</v>
      </c>
      <c r="Z730" s="30" t="s">
        <v>2077</v>
      </c>
      <c r="AA730" s="30" t="s">
        <v>2077</v>
      </c>
      <c r="AB730" s="30"/>
      <c r="AN730" s="225"/>
      <c r="AO730" s="225"/>
      <c r="AP730" s="225"/>
      <c r="AQ730" s="225"/>
      <c r="AS730" s="225"/>
      <c r="AU730" s="225"/>
    </row>
    <row r="731" spans="1:47" ht="12.75" customHeight="1">
      <c r="A731" s="167"/>
      <c r="B731" s="17" t="s">
        <v>758</v>
      </c>
      <c r="C731" s="18">
        <v>610015</v>
      </c>
      <c r="D731" s="17" t="s">
        <v>1206</v>
      </c>
      <c r="F731" s="5">
        <v>1</v>
      </c>
      <c r="G731" s="5" t="s">
        <v>1493</v>
      </c>
      <c r="H731" s="51">
        <v>5</v>
      </c>
      <c r="I731" s="5" t="s">
        <v>1205</v>
      </c>
      <c r="J731" s="30" t="s">
        <v>2077</v>
      </c>
      <c r="K731" s="35" t="s">
        <v>1609</v>
      </c>
      <c r="L731" s="141" t="s">
        <v>2077</v>
      </c>
      <c r="M731" s="30" t="s">
        <v>2077</v>
      </c>
      <c r="N731" s="58" t="s">
        <v>2077</v>
      </c>
      <c r="O731" s="16" t="s">
        <v>79</v>
      </c>
      <c r="S731" s="30" t="s">
        <v>2077</v>
      </c>
      <c r="T731" s="30" t="s">
        <v>2077</v>
      </c>
      <c r="U731" s="30" t="s">
        <v>2077</v>
      </c>
      <c r="V731" s="35" t="s">
        <v>998</v>
      </c>
      <c r="W731" s="30" t="s">
        <v>2077</v>
      </c>
      <c r="X731" s="30" t="s">
        <v>2077</v>
      </c>
      <c r="Y731" s="30" t="s">
        <v>2077</v>
      </c>
      <c r="Z731" s="30" t="s">
        <v>2077</v>
      </c>
      <c r="AA731" s="30" t="s">
        <v>2077</v>
      </c>
      <c r="AB731" s="30"/>
      <c r="AN731" s="225"/>
      <c r="AO731" s="225"/>
      <c r="AP731" s="225"/>
      <c r="AQ731" s="225"/>
      <c r="AS731" s="225"/>
      <c r="AU731" s="225"/>
    </row>
    <row r="732" spans="3:47" ht="12.75" customHeight="1">
      <c r="C732" s="18"/>
      <c r="D732" s="17"/>
      <c r="J732" s="30"/>
      <c r="K732" s="30"/>
      <c r="L732" s="141"/>
      <c r="M732" s="30"/>
      <c r="N732" s="58"/>
      <c r="O732" s="16"/>
      <c r="S732" s="30"/>
      <c r="T732" s="30"/>
      <c r="U732" s="30"/>
      <c r="V732" s="30"/>
      <c r="W732" s="30"/>
      <c r="X732" s="30"/>
      <c r="Y732" s="30"/>
      <c r="Z732" s="30"/>
      <c r="AA732" s="30"/>
      <c r="AB732" s="30"/>
      <c r="AN732" s="225"/>
      <c r="AO732" s="225"/>
      <c r="AP732" s="225"/>
      <c r="AQ732" s="225"/>
      <c r="AS732" s="225"/>
      <c r="AU732" s="225"/>
    </row>
    <row r="733" spans="1:47" ht="12.75" customHeight="1">
      <c r="A733" s="168"/>
      <c r="B733" s="17" t="s">
        <v>759</v>
      </c>
      <c r="C733" s="18">
        <v>606376</v>
      </c>
      <c r="D733" s="17" t="s">
        <v>2155</v>
      </c>
      <c r="F733" s="5">
        <v>1</v>
      </c>
      <c r="G733" s="5" t="s">
        <v>666</v>
      </c>
      <c r="H733" s="51">
        <v>5</v>
      </c>
      <c r="I733" s="5" t="s">
        <v>1205</v>
      </c>
      <c r="J733" s="5" t="s">
        <v>80</v>
      </c>
      <c r="K733" s="5" t="s">
        <v>1250</v>
      </c>
      <c r="L733" s="24">
        <v>41.86</v>
      </c>
      <c r="M733" s="5">
        <v>1.2</v>
      </c>
      <c r="N733" s="15">
        <v>1600</v>
      </c>
      <c r="O733" s="16" t="s">
        <v>80</v>
      </c>
      <c r="P733" s="33" t="s">
        <v>1196</v>
      </c>
      <c r="Q733" s="16" t="s">
        <v>1595</v>
      </c>
      <c r="R733" s="35"/>
      <c r="S733" s="5" t="s">
        <v>81</v>
      </c>
      <c r="T733" s="5" t="s">
        <v>1596</v>
      </c>
      <c r="U733" s="35" t="s">
        <v>2077</v>
      </c>
      <c r="V733" s="35" t="s">
        <v>1313</v>
      </c>
      <c r="W733" s="30" t="s">
        <v>2077</v>
      </c>
      <c r="X733" s="30" t="s">
        <v>2077</v>
      </c>
      <c r="Y733" s="30" t="s">
        <v>2077</v>
      </c>
      <c r="Z733" s="30" t="s">
        <v>2077</v>
      </c>
      <c r="AA733" s="30" t="s">
        <v>2077</v>
      </c>
      <c r="AB733" s="30"/>
      <c r="AN733" s="225"/>
      <c r="AO733" s="225"/>
      <c r="AP733" s="225"/>
      <c r="AQ733" s="225"/>
      <c r="AS733" s="225"/>
      <c r="AU733" s="225"/>
    </row>
    <row r="734" spans="1:47" ht="12.75" customHeight="1">
      <c r="A734" s="168"/>
      <c r="B734" s="17" t="s">
        <v>759</v>
      </c>
      <c r="C734" s="18"/>
      <c r="D734" s="17" t="s">
        <v>2156</v>
      </c>
      <c r="F734" s="5">
        <v>1</v>
      </c>
      <c r="G734" s="5" t="s">
        <v>666</v>
      </c>
      <c r="H734" s="51">
        <v>5</v>
      </c>
      <c r="I734" s="5" t="s">
        <v>1205</v>
      </c>
      <c r="J734" s="5" t="s">
        <v>80</v>
      </c>
      <c r="K734" s="5" t="s">
        <v>1250</v>
      </c>
      <c r="L734" s="24">
        <v>60</v>
      </c>
      <c r="O734" s="16"/>
      <c r="P734" s="33" t="s">
        <v>1278</v>
      </c>
      <c r="Q734" s="16"/>
      <c r="R734" s="35"/>
      <c r="S734" s="5" t="s">
        <v>81</v>
      </c>
      <c r="T734" s="5" t="s">
        <v>1596</v>
      </c>
      <c r="U734" s="35" t="s">
        <v>2077</v>
      </c>
      <c r="V734" s="35" t="s">
        <v>998</v>
      </c>
      <c r="W734" s="30" t="s">
        <v>2077</v>
      </c>
      <c r="X734" s="30" t="s">
        <v>2077</v>
      </c>
      <c r="Y734" s="30" t="s">
        <v>2077</v>
      </c>
      <c r="Z734" s="30" t="s">
        <v>2077</v>
      </c>
      <c r="AA734" s="30" t="s">
        <v>2077</v>
      </c>
      <c r="AB734" s="30"/>
      <c r="AN734" s="225"/>
      <c r="AO734" s="225"/>
      <c r="AP734" s="225"/>
      <c r="AQ734" s="225"/>
      <c r="AS734" s="225"/>
      <c r="AU734" s="225"/>
    </row>
    <row r="735" spans="3:47" ht="12.75" customHeight="1">
      <c r="C735" s="18"/>
      <c r="D735" s="17"/>
      <c r="O735" s="16"/>
      <c r="P735" s="33"/>
      <c r="Q735" s="16"/>
      <c r="R735" s="35"/>
      <c r="U735" s="35"/>
      <c r="V735" s="35"/>
      <c r="W735" s="35"/>
      <c r="X735" s="35"/>
      <c r="Y735" s="35"/>
      <c r="Z735" s="35"/>
      <c r="AA735" s="35"/>
      <c r="AB735" s="35"/>
      <c r="AN735" s="225"/>
      <c r="AO735" s="225"/>
      <c r="AP735" s="225"/>
      <c r="AQ735" s="225"/>
      <c r="AS735" s="225"/>
      <c r="AU735" s="225"/>
    </row>
    <row r="736" spans="1:47" ht="12.75" customHeight="1">
      <c r="A736" s="169"/>
      <c r="B736" s="17" t="s">
        <v>760</v>
      </c>
      <c r="C736" s="18">
        <v>591599</v>
      </c>
      <c r="D736" s="17" t="s">
        <v>992</v>
      </c>
      <c r="G736" s="5" t="s">
        <v>333</v>
      </c>
      <c r="I736" s="5" t="s">
        <v>2077</v>
      </c>
      <c r="J736" s="30" t="s">
        <v>2077</v>
      </c>
      <c r="K736" s="35" t="s">
        <v>1609</v>
      </c>
      <c r="L736" s="141" t="s">
        <v>2077</v>
      </c>
      <c r="M736" s="30" t="s">
        <v>2077</v>
      </c>
      <c r="N736" s="58" t="s">
        <v>2077</v>
      </c>
      <c r="O736" s="16" t="s">
        <v>82</v>
      </c>
      <c r="S736" s="30" t="s">
        <v>2077</v>
      </c>
      <c r="T736" s="30" t="s">
        <v>2077</v>
      </c>
      <c r="U736" s="30" t="s">
        <v>2077</v>
      </c>
      <c r="V736" s="35" t="s">
        <v>998</v>
      </c>
      <c r="W736" s="30" t="s">
        <v>2077</v>
      </c>
      <c r="X736" s="30" t="s">
        <v>2077</v>
      </c>
      <c r="Y736" s="30" t="s">
        <v>2077</v>
      </c>
      <c r="Z736" s="30" t="s">
        <v>2077</v>
      </c>
      <c r="AA736" s="30" t="s">
        <v>2077</v>
      </c>
      <c r="AB736" s="30"/>
      <c r="AN736" s="225"/>
      <c r="AO736" s="225"/>
      <c r="AP736" s="225"/>
      <c r="AQ736" s="225"/>
      <c r="AS736" s="225"/>
      <c r="AU736" s="225"/>
    </row>
    <row r="737" spans="1:47" ht="12.75" customHeight="1">
      <c r="A737" s="169"/>
      <c r="B737" s="17" t="s">
        <v>761</v>
      </c>
      <c r="C737" s="18">
        <v>586908</v>
      </c>
      <c r="D737" s="17" t="s">
        <v>84</v>
      </c>
      <c r="F737" s="5">
        <v>1</v>
      </c>
      <c r="G737" s="5" t="s">
        <v>1460</v>
      </c>
      <c r="I737" s="5" t="s">
        <v>1205</v>
      </c>
      <c r="J737" s="30" t="s">
        <v>2077</v>
      </c>
      <c r="K737" s="35" t="s">
        <v>2046</v>
      </c>
      <c r="L737" s="141" t="s">
        <v>2077</v>
      </c>
      <c r="M737" s="30" t="s">
        <v>2077</v>
      </c>
      <c r="N737" s="58" t="s">
        <v>2077</v>
      </c>
      <c r="O737" s="16" t="s">
        <v>83</v>
      </c>
      <c r="S737" s="30" t="s">
        <v>2077</v>
      </c>
      <c r="T737" s="30" t="s">
        <v>2077</v>
      </c>
      <c r="U737" s="30" t="s">
        <v>2077</v>
      </c>
      <c r="V737" s="35" t="s">
        <v>998</v>
      </c>
      <c r="W737" s="30" t="s">
        <v>2077</v>
      </c>
      <c r="X737" s="30" t="s">
        <v>2077</v>
      </c>
      <c r="Y737" s="30" t="s">
        <v>2077</v>
      </c>
      <c r="Z737" s="30" t="s">
        <v>2077</v>
      </c>
      <c r="AA737" s="30" t="s">
        <v>2077</v>
      </c>
      <c r="AB737" s="30"/>
      <c r="AN737" s="225"/>
      <c r="AO737" s="225"/>
      <c r="AP737" s="225"/>
      <c r="AQ737" s="225"/>
      <c r="AS737" s="225"/>
      <c r="AU737" s="225"/>
    </row>
    <row r="738" spans="1:47" ht="12.75" customHeight="1">
      <c r="A738" s="169"/>
      <c r="B738" s="17" t="s">
        <v>762</v>
      </c>
      <c r="C738" s="18">
        <v>583403</v>
      </c>
      <c r="D738" s="17" t="s">
        <v>992</v>
      </c>
      <c r="G738" s="5" t="s">
        <v>1460</v>
      </c>
      <c r="I738" s="5" t="s">
        <v>2077</v>
      </c>
      <c r="J738" s="30" t="s">
        <v>2077</v>
      </c>
      <c r="K738" s="35" t="s">
        <v>1609</v>
      </c>
      <c r="L738" s="141" t="s">
        <v>2077</v>
      </c>
      <c r="M738" s="30" t="s">
        <v>2077</v>
      </c>
      <c r="N738" s="58" t="s">
        <v>2077</v>
      </c>
      <c r="O738" s="16" t="s">
        <v>996</v>
      </c>
      <c r="S738" s="30" t="s">
        <v>2077</v>
      </c>
      <c r="T738" s="30" t="s">
        <v>2077</v>
      </c>
      <c r="U738" s="30" t="s">
        <v>2077</v>
      </c>
      <c r="V738" s="35" t="s">
        <v>998</v>
      </c>
      <c r="W738" s="30" t="s">
        <v>2077</v>
      </c>
      <c r="X738" s="30" t="s">
        <v>2077</v>
      </c>
      <c r="Y738" s="30" t="s">
        <v>2077</v>
      </c>
      <c r="Z738" s="30" t="s">
        <v>2077</v>
      </c>
      <c r="AA738" s="30" t="s">
        <v>2077</v>
      </c>
      <c r="AB738" s="30"/>
      <c r="AN738" s="225"/>
      <c r="AO738" s="225"/>
      <c r="AP738" s="225"/>
      <c r="AQ738" s="225"/>
      <c r="AS738" s="225"/>
      <c r="AU738" s="225"/>
    </row>
    <row r="739" spans="1:47" ht="12.75" customHeight="1">
      <c r="A739" s="169"/>
      <c r="B739" s="17" t="s">
        <v>670</v>
      </c>
      <c r="C739" s="18">
        <v>568847</v>
      </c>
      <c r="D739" s="17" t="s">
        <v>992</v>
      </c>
      <c r="G739" s="5" t="s">
        <v>671</v>
      </c>
      <c r="I739" s="5" t="s">
        <v>2077</v>
      </c>
      <c r="J739" s="30" t="s">
        <v>2077</v>
      </c>
      <c r="K739" s="35" t="s">
        <v>1609</v>
      </c>
      <c r="L739" s="141" t="s">
        <v>2077</v>
      </c>
      <c r="M739" s="30" t="s">
        <v>2077</v>
      </c>
      <c r="N739" s="58" t="s">
        <v>2077</v>
      </c>
      <c r="O739" s="16" t="s">
        <v>85</v>
      </c>
      <c r="S739" s="30" t="s">
        <v>2077</v>
      </c>
      <c r="T739" s="30" t="s">
        <v>2077</v>
      </c>
      <c r="U739" s="30" t="s">
        <v>2077</v>
      </c>
      <c r="V739" s="35" t="s">
        <v>998</v>
      </c>
      <c r="W739" s="30" t="s">
        <v>2077</v>
      </c>
      <c r="X739" s="30" t="s">
        <v>2077</v>
      </c>
      <c r="Y739" s="30" t="s">
        <v>2077</v>
      </c>
      <c r="Z739" s="30" t="s">
        <v>2077</v>
      </c>
      <c r="AA739" s="30" t="s">
        <v>2077</v>
      </c>
      <c r="AB739" s="30"/>
      <c r="AN739" s="225"/>
      <c r="AO739" s="225"/>
      <c r="AP739" s="225"/>
      <c r="AQ739" s="225"/>
      <c r="AS739" s="225"/>
      <c r="AU739" s="225"/>
    </row>
    <row r="740" spans="1:47" ht="12.75" customHeight="1">
      <c r="A740" s="169"/>
      <c r="B740" s="17" t="s">
        <v>763</v>
      </c>
      <c r="C740" s="18">
        <v>564943</v>
      </c>
      <c r="D740" s="17" t="s">
        <v>992</v>
      </c>
      <c r="G740" s="5" t="s">
        <v>1493</v>
      </c>
      <c r="I740" s="5" t="s">
        <v>2077</v>
      </c>
      <c r="J740" s="30" t="s">
        <v>2077</v>
      </c>
      <c r="K740" s="35" t="s">
        <v>1609</v>
      </c>
      <c r="L740" s="141" t="s">
        <v>2077</v>
      </c>
      <c r="M740" s="30" t="s">
        <v>2077</v>
      </c>
      <c r="N740" s="58" t="s">
        <v>2077</v>
      </c>
      <c r="O740" s="16" t="s">
        <v>86</v>
      </c>
      <c r="S740" s="30" t="s">
        <v>2077</v>
      </c>
      <c r="T740" s="30" t="s">
        <v>2077</v>
      </c>
      <c r="U740" s="30" t="s">
        <v>2077</v>
      </c>
      <c r="V740" s="35" t="s">
        <v>998</v>
      </c>
      <c r="W740" s="30" t="s">
        <v>2077</v>
      </c>
      <c r="X740" s="30" t="s">
        <v>2077</v>
      </c>
      <c r="Y740" s="30" t="s">
        <v>2077</v>
      </c>
      <c r="Z740" s="30" t="s">
        <v>2077</v>
      </c>
      <c r="AA740" s="30" t="s">
        <v>2077</v>
      </c>
      <c r="AB740" s="30"/>
      <c r="AN740" s="225"/>
      <c r="AO740" s="225"/>
      <c r="AP740" s="225"/>
      <c r="AQ740" s="225"/>
      <c r="AS740" s="225"/>
      <c r="AU740" s="225"/>
    </row>
    <row r="741" spans="1:47" ht="12.75" customHeight="1">
      <c r="A741" s="169"/>
      <c r="B741" s="17" t="s">
        <v>764</v>
      </c>
      <c r="C741" s="18">
        <v>557715</v>
      </c>
      <c r="D741" s="17" t="s">
        <v>992</v>
      </c>
      <c r="G741" s="5" t="s">
        <v>333</v>
      </c>
      <c r="I741" s="5" t="s">
        <v>2077</v>
      </c>
      <c r="J741" s="30" t="s">
        <v>2077</v>
      </c>
      <c r="K741" s="35" t="s">
        <v>1609</v>
      </c>
      <c r="L741" s="141" t="s">
        <v>2077</v>
      </c>
      <c r="M741" s="30" t="s">
        <v>2077</v>
      </c>
      <c r="N741" s="58" t="s">
        <v>2077</v>
      </c>
      <c r="O741" s="16" t="s">
        <v>87</v>
      </c>
      <c r="S741" s="30" t="s">
        <v>2077</v>
      </c>
      <c r="T741" s="30" t="s">
        <v>2077</v>
      </c>
      <c r="U741" s="30" t="s">
        <v>2077</v>
      </c>
      <c r="V741" s="35" t="s">
        <v>998</v>
      </c>
      <c r="W741" s="30" t="s">
        <v>2077</v>
      </c>
      <c r="X741" s="30" t="s">
        <v>2077</v>
      </c>
      <c r="Y741" s="30" t="s">
        <v>2077</v>
      </c>
      <c r="Z741" s="30" t="s">
        <v>2077</v>
      </c>
      <c r="AA741" s="30" t="s">
        <v>2077</v>
      </c>
      <c r="AB741" s="30"/>
      <c r="AN741" s="225"/>
      <c r="AO741" s="225"/>
      <c r="AP741" s="225"/>
      <c r="AQ741" s="225"/>
      <c r="AS741" s="225"/>
      <c r="AU741" s="225"/>
    </row>
    <row r="742" spans="1:47" ht="12.75" customHeight="1">
      <c r="A742" s="169"/>
      <c r="B742" s="17" t="s">
        <v>675</v>
      </c>
      <c r="C742" s="18">
        <v>555551</v>
      </c>
      <c r="D742" s="17" t="s">
        <v>2186</v>
      </c>
      <c r="G742" s="5" t="s">
        <v>1240</v>
      </c>
      <c r="I742" s="5" t="s">
        <v>2077</v>
      </c>
      <c r="J742" s="30" t="s">
        <v>2077</v>
      </c>
      <c r="K742" s="35" t="s">
        <v>1609</v>
      </c>
      <c r="L742" s="141" t="s">
        <v>2077</v>
      </c>
      <c r="M742" s="30" t="s">
        <v>2077</v>
      </c>
      <c r="N742" s="58" t="s">
        <v>2077</v>
      </c>
      <c r="O742" s="30" t="s">
        <v>2077</v>
      </c>
      <c r="P742" s="28" t="s">
        <v>1195</v>
      </c>
      <c r="V742" s="35" t="s">
        <v>998</v>
      </c>
      <c r="W742" s="30" t="s">
        <v>2077</v>
      </c>
      <c r="X742" s="30" t="s">
        <v>2077</v>
      </c>
      <c r="Y742" s="30" t="s">
        <v>2077</v>
      </c>
      <c r="Z742" s="30" t="s">
        <v>2077</v>
      </c>
      <c r="AA742" s="30" t="s">
        <v>2077</v>
      </c>
      <c r="AB742" s="30"/>
      <c r="AN742" s="225"/>
      <c r="AO742" s="225"/>
      <c r="AP742" s="225"/>
      <c r="AQ742" s="225"/>
      <c r="AS742" s="225"/>
      <c r="AU742" s="225"/>
    </row>
    <row r="743" spans="1:47" ht="12.75" customHeight="1">
      <c r="A743" s="169"/>
      <c r="B743" s="119" t="s">
        <v>676</v>
      </c>
      <c r="C743" s="18">
        <v>549454</v>
      </c>
      <c r="D743" s="17" t="s">
        <v>992</v>
      </c>
      <c r="G743" s="5" t="s">
        <v>1480</v>
      </c>
      <c r="I743" s="5" t="s">
        <v>2077</v>
      </c>
      <c r="J743" s="30" t="s">
        <v>2077</v>
      </c>
      <c r="K743" s="35" t="s">
        <v>1609</v>
      </c>
      <c r="L743" s="141" t="s">
        <v>2077</v>
      </c>
      <c r="M743" s="30" t="s">
        <v>2077</v>
      </c>
      <c r="N743" s="58" t="s">
        <v>2077</v>
      </c>
      <c r="O743" s="16" t="s">
        <v>88</v>
      </c>
      <c r="S743" s="30" t="s">
        <v>2077</v>
      </c>
      <c r="T743" s="30" t="s">
        <v>2077</v>
      </c>
      <c r="U743" s="30" t="s">
        <v>2077</v>
      </c>
      <c r="V743" s="35" t="s">
        <v>998</v>
      </c>
      <c r="W743" s="30" t="s">
        <v>2077</v>
      </c>
      <c r="X743" s="30" t="s">
        <v>2077</v>
      </c>
      <c r="Y743" s="30" t="s">
        <v>2077</v>
      </c>
      <c r="Z743" s="30" t="s">
        <v>2077</v>
      </c>
      <c r="AA743" s="30" t="s">
        <v>2077</v>
      </c>
      <c r="AB743" s="30"/>
      <c r="AN743" s="225"/>
      <c r="AO743" s="225"/>
      <c r="AP743" s="225"/>
      <c r="AQ743" s="225"/>
      <c r="AS743" s="225"/>
      <c r="AU743" s="225"/>
    </row>
    <row r="744" spans="1:47" ht="12.75" customHeight="1">
      <c r="A744" s="169"/>
      <c r="B744" s="17" t="s">
        <v>765</v>
      </c>
      <c r="C744" s="18">
        <v>546834</v>
      </c>
      <c r="D744" s="17" t="s">
        <v>992</v>
      </c>
      <c r="G744" s="5" t="s">
        <v>1264</v>
      </c>
      <c r="I744" s="5" t="s">
        <v>2077</v>
      </c>
      <c r="J744" s="30" t="s">
        <v>2077</v>
      </c>
      <c r="K744" s="35" t="s">
        <v>1609</v>
      </c>
      <c r="L744" s="141" t="s">
        <v>2077</v>
      </c>
      <c r="M744" s="30" t="s">
        <v>2077</v>
      </c>
      <c r="N744" s="58" t="s">
        <v>2077</v>
      </c>
      <c r="O744" s="16" t="s">
        <v>89</v>
      </c>
      <c r="S744" s="30" t="s">
        <v>2077</v>
      </c>
      <c r="T744" s="30" t="s">
        <v>2077</v>
      </c>
      <c r="U744" s="30" t="s">
        <v>2077</v>
      </c>
      <c r="V744" s="35" t="s">
        <v>998</v>
      </c>
      <c r="W744" s="30" t="s">
        <v>2077</v>
      </c>
      <c r="X744" s="30" t="s">
        <v>2077</v>
      </c>
      <c r="Y744" s="30" t="s">
        <v>2077</v>
      </c>
      <c r="Z744" s="30" t="s">
        <v>2077</v>
      </c>
      <c r="AA744" s="30" t="s">
        <v>2077</v>
      </c>
      <c r="AB744" s="30"/>
      <c r="AN744" s="225"/>
      <c r="AO744" s="225"/>
      <c r="AP744" s="225"/>
      <c r="AQ744" s="225"/>
      <c r="AS744" s="225"/>
      <c r="AU744" s="225"/>
    </row>
    <row r="745" spans="1:47" ht="12.75" customHeight="1">
      <c r="A745" s="169"/>
      <c r="B745" s="17" t="s">
        <v>678</v>
      </c>
      <c r="C745" s="18">
        <v>541463</v>
      </c>
      <c r="D745" s="17" t="s">
        <v>992</v>
      </c>
      <c r="G745" s="5" t="s">
        <v>1460</v>
      </c>
      <c r="I745" s="5" t="s">
        <v>2077</v>
      </c>
      <c r="J745" s="30" t="s">
        <v>2077</v>
      </c>
      <c r="K745" s="35" t="s">
        <v>1609</v>
      </c>
      <c r="L745" s="141" t="s">
        <v>2077</v>
      </c>
      <c r="M745" s="30" t="s">
        <v>2077</v>
      </c>
      <c r="N745" s="58" t="s">
        <v>2077</v>
      </c>
      <c r="O745" s="16" t="s">
        <v>91</v>
      </c>
      <c r="S745" s="30" t="s">
        <v>2077</v>
      </c>
      <c r="T745" s="30" t="s">
        <v>2077</v>
      </c>
      <c r="U745" s="30" t="s">
        <v>2077</v>
      </c>
      <c r="V745" s="35" t="s">
        <v>998</v>
      </c>
      <c r="W745" s="30" t="s">
        <v>2077</v>
      </c>
      <c r="X745" s="30" t="s">
        <v>2077</v>
      </c>
      <c r="Y745" s="30" t="s">
        <v>2077</v>
      </c>
      <c r="Z745" s="30" t="s">
        <v>2077</v>
      </c>
      <c r="AA745" s="30" t="s">
        <v>2077</v>
      </c>
      <c r="AB745" s="30"/>
      <c r="AN745" s="225"/>
      <c r="AO745" s="225"/>
      <c r="AP745" s="225"/>
      <c r="AQ745" s="225"/>
      <c r="AS745" s="225"/>
      <c r="AU745" s="225"/>
    </row>
    <row r="746" spans="1:47" ht="12.75" customHeight="1">
      <c r="A746" s="169"/>
      <c r="B746" s="17" t="s">
        <v>766</v>
      </c>
      <c r="C746" s="18">
        <v>539154</v>
      </c>
      <c r="D746" s="17" t="s">
        <v>92</v>
      </c>
      <c r="F746" s="5">
        <v>1</v>
      </c>
      <c r="G746" s="5" t="s">
        <v>1304</v>
      </c>
      <c r="I746" s="5" t="s">
        <v>1205</v>
      </c>
      <c r="J746" s="30" t="s">
        <v>2077</v>
      </c>
      <c r="K746" s="35" t="s">
        <v>1250</v>
      </c>
      <c r="L746" s="141" t="s">
        <v>2077</v>
      </c>
      <c r="M746" s="30" t="s">
        <v>2077</v>
      </c>
      <c r="N746" s="58" t="s">
        <v>2077</v>
      </c>
      <c r="O746" s="16" t="s">
        <v>90</v>
      </c>
      <c r="S746" s="30" t="s">
        <v>2077</v>
      </c>
      <c r="T746" s="30" t="s">
        <v>2077</v>
      </c>
      <c r="U746" s="30" t="s">
        <v>2077</v>
      </c>
      <c r="V746" s="35" t="s">
        <v>998</v>
      </c>
      <c r="W746" s="30" t="s">
        <v>2077</v>
      </c>
      <c r="X746" s="30" t="s">
        <v>2077</v>
      </c>
      <c r="Y746" s="30" t="s">
        <v>2077</v>
      </c>
      <c r="Z746" s="30" t="s">
        <v>2077</v>
      </c>
      <c r="AA746" s="30" t="s">
        <v>2077</v>
      </c>
      <c r="AB746" s="30"/>
      <c r="AN746" s="225"/>
      <c r="AO746" s="225"/>
      <c r="AP746" s="225"/>
      <c r="AQ746" s="225"/>
      <c r="AS746" s="225"/>
      <c r="AU746" s="225"/>
    </row>
    <row r="747" spans="1:47" ht="12.75" customHeight="1">
      <c r="A747" s="169"/>
      <c r="B747" s="17" t="s">
        <v>767</v>
      </c>
      <c r="C747" s="18">
        <v>536357</v>
      </c>
      <c r="D747" s="17" t="s">
        <v>992</v>
      </c>
      <c r="G747" s="5" t="s">
        <v>1460</v>
      </c>
      <c r="I747" s="5" t="s">
        <v>2077</v>
      </c>
      <c r="J747" s="30" t="s">
        <v>2077</v>
      </c>
      <c r="K747" s="35" t="s">
        <v>1609</v>
      </c>
      <c r="L747" s="141" t="s">
        <v>2077</v>
      </c>
      <c r="M747" s="30" t="s">
        <v>2077</v>
      </c>
      <c r="N747" s="58" t="s">
        <v>2077</v>
      </c>
      <c r="O747" s="16" t="s">
        <v>93</v>
      </c>
      <c r="S747" s="30" t="s">
        <v>2077</v>
      </c>
      <c r="T747" s="30" t="s">
        <v>2077</v>
      </c>
      <c r="U747" s="30" t="s">
        <v>2077</v>
      </c>
      <c r="V747" s="35" t="s">
        <v>998</v>
      </c>
      <c r="W747" s="30" t="s">
        <v>2077</v>
      </c>
      <c r="X747" s="30" t="s">
        <v>2077</v>
      </c>
      <c r="Y747" s="30" t="s">
        <v>2077</v>
      </c>
      <c r="Z747" s="30" t="s">
        <v>2077</v>
      </c>
      <c r="AA747" s="30" t="s">
        <v>2077</v>
      </c>
      <c r="AB747" s="30"/>
      <c r="AN747" s="225"/>
      <c r="AO747" s="225"/>
      <c r="AP747" s="225"/>
      <c r="AQ747" s="225"/>
      <c r="AS747" s="225"/>
      <c r="AU747" s="225"/>
    </row>
    <row r="748" spans="1:47" ht="12.75" customHeight="1">
      <c r="A748" s="169"/>
      <c r="B748" s="17" t="s">
        <v>768</v>
      </c>
      <c r="C748" s="18">
        <v>531260</v>
      </c>
      <c r="D748" s="17" t="s">
        <v>992</v>
      </c>
      <c r="G748" s="5" t="s">
        <v>1480</v>
      </c>
      <c r="I748" s="5" t="s">
        <v>2077</v>
      </c>
      <c r="J748" s="30" t="s">
        <v>2077</v>
      </c>
      <c r="K748" s="35" t="s">
        <v>1609</v>
      </c>
      <c r="L748" s="141" t="s">
        <v>2077</v>
      </c>
      <c r="M748" s="30" t="s">
        <v>2077</v>
      </c>
      <c r="N748" s="58" t="s">
        <v>2077</v>
      </c>
      <c r="O748" s="16" t="s">
        <v>94</v>
      </c>
      <c r="S748" s="30" t="s">
        <v>2077</v>
      </c>
      <c r="T748" s="30" t="s">
        <v>2077</v>
      </c>
      <c r="U748" s="30" t="s">
        <v>2077</v>
      </c>
      <c r="V748" s="35" t="s">
        <v>998</v>
      </c>
      <c r="W748" s="30" t="s">
        <v>2077</v>
      </c>
      <c r="X748" s="30" t="s">
        <v>2077</v>
      </c>
      <c r="Y748" s="30" t="s">
        <v>2077</v>
      </c>
      <c r="Z748" s="30" t="s">
        <v>2077</v>
      </c>
      <c r="AA748" s="30" t="s">
        <v>2077</v>
      </c>
      <c r="AB748" s="30"/>
      <c r="AN748" s="225"/>
      <c r="AO748" s="225"/>
      <c r="AP748" s="225"/>
      <c r="AQ748" s="225"/>
      <c r="AS748" s="225"/>
      <c r="AU748" s="225"/>
    </row>
    <row r="749" spans="1:47" ht="12.75" customHeight="1">
      <c r="A749" s="169"/>
      <c r="B749" s="17" t="s">
        <v>769</v>
      </c>
      <c r="C749" s="18">
        <v>523609</v>
      </c>
      <c r="D749" s="17" t="s">
        <v>992</v>
      </c>
      <c r="G749" s="5" t="s">
        <v>1463</v>
      </c>
      <c r="I749" s="5" t="s">
        <v>2077</v>
      </c>
      <c r="J749" s="30" t="s">
        <v>2077</v>
      </c>
      <c r="K749" s="35" t="s">
        <v>1609</v>
      </c>
      <c r="L749" s="141" t="s">
        <v>2077</v>
      </c>
      <c r="M749" s="30" t="s">
        <v>2077</v>
      </c>
      <c r="N749" s="58" t="s">
        <v>2077</v>
      </c>
      <c r="O749" s="16" t="s">
        <v>95</v>
      </c>
      <c r="S749" s="30" t="s">
        <v>2077</v>
      </c>
      <c r="T749" s="30" t="s">
        <v>2077</v>
      </c>
      <c r="U749" s="30" t="s">
        <v>2077</v>
      </c>
      <c r="V749" s="35" t="s">
        <v>998</v>
      </c>
      <c r="W749" s="30" t="s">
        <v>2077</v>
      </c>
      <c r="X749" s="30" t="s">
        <v>2077</v>
      </c>
      <c r="Y749" s="30" t="s">
        <v>2077</v>
      </c>
      <c r="Z749" s="30" t="s">
        <v>2077</v>
      </c>
      <c r="AA749" s="30" t="s">
        <v>2077</v>
      </c>
      <c r="AB749" s="30"/>
      <c r="AN749" s="225"/>
      <c r="AO749" s="225"/>
      <c r="AP749" s="225"/>
      <c r="AQ749" s="225"/>
      <c r="AS749" s="225"/>
      <c r="AU749" s="225"/>
    </row>
    <row r="750" spans="1:47" ht="12.75" customHeight="1">
      <c r="A750" s="169"/>
      <c r="B750" s="17" t="s">
        <v>684</v>
      </c>
      <c r="C750" s="18">
        <v>510385</v>
      </c>
      <c r="D750" s="17" t="s">
        <v>992</v>
      </c>
      <c r="G750" s="5" t="s">
        <v>1259</v>
      </c>
      <c r="I750" s="5" t="s">
        <v>2077</v>
      </c>
      <c r="J750" s="30" t="s">
        <v>2077</v>
      </c>
      <c r="K750" s="35" t="s">
        <v>1609</v>
      </c>
      <c r="L750" s="141" t="s">
        <v>2077</v>
      </c>
      <c r="M750" s="30" t="s">
        <v>2077</v>
      </c>
      <c r="N750" s="58" t="s">
        <v>2077</v>
      </c>
      <c r="O750" s="16" t="s">
        <v>96</v>
      </c>
      <c r="S750" s="30" t="s">
        <v>2077</v>
      </c>
      <c r="T750" s="30" t="s">
        <v>2077</v>
      </c>
      <c r="U750" s="30" t="s">
        <v>2077</v>
      </c>
      <c r="V750" s="35" t="s">
        <v>998</v>
      </c>
      <c r="W750" s="30" t="s">
        <v>2077</v>
      </c>
      <c r="X750" s="30" t="s">
        <v>2077</v>
      </c>
      <c r="Y750" s="30" t="s">
        <v>2077</v>
      </c>
      <c r="Z750" s="30" t="s">
        <v>2077</v>
      </c>
      <c r="AA750" s="30" t="s">
        <v>2077</v>
      </c>
      <c r="AB750" s="30"/>
      <c r="AN750" s="225"/>
      <c r="AO750" s="225"/>
      <c r="AP750" s="225"/>
      <c r="AQ750" s="225"/>
      <c r="AS750" s="225"/>
      <c r="AU750" s="225"/>
    </row>
    <row r="751" spans="1:47" ht="12.75" customHeight="1">
      <c r="A751" s="169"/>
      <c r="B751" s="17" t="s">
        <v>685</v>
      </c>
      <c r="C751" s="18">
        <v>507766</v>
      </c>
      <c r="D751" s="17" t="s">
        <v>1250</v>
      </c>
      <c r="F751" s="5">
        <v>1</v>
      </c>
      <c r="G751" s="5" t="s">
        <v>1480</v>
      </c>
      <c r="H751" s="51">
        <v>3</v>
      </c>
      <c r="I751" s="5" t="s">
        <v>1207</v>
      </c>
      <c r="J751" s="5" t="s">
        <v>1270</v>
      </c>
      <c r="K751" s="5" t="s">
        <v>1250</v>
      </c>
      <c r="L751" s="85">
        <v>22.5</v>
      </c>
      <c r="M751" s="35">
        <v>2.6</v>
      </c>
      <c r="N751" s="141" t="s">
        <v>2077</v>
      </c>
      <c r="O751" s="16" t="s">
        <v>1270</v>
      </c>
      <c r="Q751" s="16"/>
      <c r="R751" s="35"/>
      <c r="S751" s="5" t="s">
        <v>1271</v>
      </c>
      <c r="U751" s="30" t="s">
        <v>2077</v>
      </c>
      <c r="V751" s="35" t="s">
        <v>1313</v>
      </c>
      <c r="W751" s="30" t="s">
        <v>2077</v>
      </c>
      <c r="X751" s="30" t="s">
        <v>2077</v>
      </c>
      <c r="Y751" s="30" t="s">
        <v>2077</v>
      </c>
      <c r="Z751" s="30" t="s">
        <v>2077</v>
      </c>
      <c r="AA751" s="30" t="s">
        <v>2077</v>
      </c>
      <c r="AB751" s="30"/>
      <c r="AN751" s="225"/>
      <c r="AO751" s="225"/>
      <c r="AP751" s="225"/>
      <c r="AQ751" s="225"/>
      <c r="AS751" s="225"/>
      <c r="AU751" s="225"/>
    </row>
    <row r="752" spans="1:47" ht="12.75" customHeight="1">
      <c r="A752" s="169"/>
      <c r="B752" s="17" t="s">
        <v>686</v>
      </c>
      <c r="C752" s="18">
        <v>503010</v>
      </c>
      <c r="D752" s="17" t="s">
        <v>992</v>
      </c>
      <c r="G752" s="5" t="s">
        <v>314</v>
      </c>
      <c r="I752" s="5" t="s">
        <v>2077</v>
      </c>
      <c r="J752" s="30" t="s">
        <v>2077</v>
      </c>
      <c r="K752" s="35" t="s">
        <v>1609</v>
      </c>
      <c r="L752" s="141" t="s">
        <v>2077</v>
      </c>
      <c r="M752" s="30" t="s">
        <v>2077</v>
      </c>
      <c r="N752" s="58" t="s">
        <v>2077</v>
      </c>
      <c r="O752" s="16" t="s">
        <v>1272</v>
      </c>
      <c r="U752" s="30" t="s">
        <v>2077</v>
      </c>
      <c r="V752" s="35" t="s">
        <v>998</v>
      </c>
      <c r="W752" s="30" t="s">
        <v>2077</v>
      </c>
      <c r="X752" s="30" t="s">
        <v>2077</v>
      </c>
      <c r="Y752" s="30" t="s">
        <v>2077</v>
      </c>
      <c r="Z752" s="30" t="s">
        <v>2077</v>
      </c>
      <c r="AA752" s="30" t="s">
        <v>2077</v>
      </c>
      <c r="AB752" s="30"/>
      <c r="AN752" s="225"/>
      <c r="AO752" s="225"/>
      <c r="AP752" s="225"/>
      <c r="AQ752" s="225"/>
      <c r="AS752" s="225"/>
      <c r="AU752" s="225"/>
    </row>
    <row r="753" spans="3:47" ht="12.75" customHeight="1">
      <c r="C753" s="18"/>
      <c r="D753" s="17"/>
      <c r="J753" s="30"/>
      <c r="K753" s="35"/>
      <c r="L753" s="141"/>
      <c r="M753" s="30"/>
      <c r="N753" s="58"/>
      <c r="O753" s="16"/>
      <c r="U753" s="30"/>
      <c r="V753" s="30"/>
      <c r="W753" s="30"/>
      <c r="X753" s="30"/>
      <c r="Y753" s="30"/>
      <c r="Z753" s="30"/>
      <c r="AA753" s="30"/>
      <c r="AB753" s="30"/>
      <c r="AN753" s="225"/>
      <c r="AO753" s="225"/>
      <c r="AP753" s="225"/>
      <c r="AQ753" s="225"/>
      <c r="AS753" s="225"/>
      <c r="AU753" s="225"/>
    </row>
    <row r="754" spans="1:51" s="187" customFormat="1" ht="3.75" customHeight="1">
      <c r="A754" s="181"/>
      <c r="B754" s="182"/>
      <c r="C754" s="182"/>
      <c r="D754" s="182"/>
      <c r="E754" s="183"/>
      <c r="F754" s="183"/>
      <c r="G754" s="183"/>
      <c r="H754" s="183"/>
      <c r="I754" s="183"/>
      <c r="J754" s="183"/>
      <c r="K754" s="183"/>
      <c r="L754" s="184"/>
      <c r="M754" s="183"/>
      <c r="N754" s="185"/>
      <c r="O754" s="183"/>
      <c r="P754" s="186"/>
      <c r="Q754" s="186"/>
      <c r="R754" s="183"/>
      <c r="S754" s="183"/>
      <c r="T754" s="183"/>
      <c r="U754" s="183"/>
      <c r="V754" s="183"/>
      <c r="W754" s="183"/>
      <c r="X754" s="183"/>
      <c r="Y754" s="183"/>
      <c r="Z754" s="183"/>
      <c r="AA754" s="183"/>
      <c r="AB754" s="183"/>
      <c r="AC754" s="264"/>
      <c r="AD754" s="264"/>
      <c r="AE754" s="264"/>
      <c r="AF754" s="264"/>
      <c r="AG754" s="264"/>
      <c r="AH754" s="291"/>
      <c r="AI754" s="264"/>
      <c r="AJ754" s="264"/>
      <c r="AK754" s="291"/>
      <c r="AL754" s="264"/>
      <c r="AN754" s="232"/>
      <c r="AO754" s="232"/>
      <c r="AP754" s="232"/>
      <c r="AQ754" s="232"/>
      <c r="AR754" s="233"/>
      <c r="AS754" s="232"/>
      <c r="AT754" s="233"/>
      <c r="AU754" s="232"/>
      <c r="AV754" s="273"/>
      <c r="AW754" s="233"/>
      <c r="AX754" s="273"/>
      <c r="AY754" s="233"/>
    </row>
    <row r="755" spans="1:51" s="92" customFormat="1" ht="3.75" customHeight="1">
      <c r="A755" s="121"/>
      <c r="B755" s="34"/>
      <c r="C755" s="76"/>
      <c r="D755" s="34"/>
      <c r="E755" s="35"/>
      <c r="F755" s="35"/>
      <c r="G755" s="35"/>
      <c r="H755" s="35"/>
      <c r="I755" s="35"/>
      <c r="J755" s="35"/>
      <c r="K755" s="35"/>
      <c r="L755" s="85"/>
      <c r="M755" s="35"/>
      <c r="N755" s="36"/>
      <c r="O755" s="35"/>
      <c r="P755" s="37"/>
      <c r="Q755" s="37"/>
      <c r="R755" s="35"/>
      <c r="S755" s="35"/>
      <c r="T755" s="35"/>
      <c r="U755" s="35"/>
      <c r="V755" s="35"/>
      <c r="W755" s="35"/>
      <c r="X755" s="35"/>
      <c r="Y755" s="35"/>
      <c r="Z755" s="35"/>
      <c r="AA755" s="35"/>
      <c r="AB755" s="35"/>
      <c r="AC755" s="280"/>
      <c r="AD755" s="280"/>
      <c r="AE755" s="280"/>
      <c r="AF755" s="280"/>
      <c r="AG755" s="280"/>
      <c r="AH755" s="284"/>
      <c r="AI755" s="280"/>
      <c r="AJ755" s="280"/>
      <c r="AK755" s="284"/>
      <c r="AL755" s="280"/>
      <c r="AN755" s="225"/>
      <c r="AO755" s="225"/>
      <c r="AP755" s="225"/>
      <c r="AQ755" s="225"/>
      <c r="AR755" s="225"/>
      <c r="AS755" s="225"/>
      <c r="AT755" s="225"/>
      <c r="AU755" s="225"/>
      <c r="AV755" s="236"/>
      <c r="AW755" s="225"/>
      <c r="AX755" s="236"/>
      <c r="AY755" s="225"/>
    </row>
    <row r="756" spans="1:51" s="92" customFormat="1" ht="12.75" customHeight="1">
      <c r="A756" s="121"/>
      <c r="B756" s="40" t="s">
        <v>1185</v>
      </c>
      <c r="C756" s="76"/>
      <c r="D756" s="34"/>
      <c r="E756" s="35"/>
      <c r="F756" s="35"/>
      <c r="G756" s="35"/>
      <c r="H756" s="35"/>
      <c r="I756" s="35"/>
      <c r="J756" s="35"/>
      <c r="K756" s="35"/>
      <c r="L756" s="85"/>
      <c r="M756" s="35"/>
      <c r="N756" s="36"/>
      <c r="O756" s="35"/>
      <c r="P756" s="37"/>
      <c r="Q756" s="37"/>
      <c r="R756" s="35"/>
      <c r="S756" s="35"/>
      <c r="T756" s="35"/>
      <c r="U756" s="35"/>
      <c r="V756" s="35"/>
      <c r="W756" s="35"/>
      <c r="X756" s="35"/>
      <c r="Y756" s="35"/>
      <c r="Z756" s="35"/>
      <c r="AA756" s="35"/>
      <c r="AB756" s="35"/>
      <c r="AC756" s="280"/>
      <c r="AD756" s="280"/>
      <c r="AE756" s="280"/>
      <c r="AF756" s="280"/>
      <c r="AG756" s="280"/>
      <c r="AH756" s="284"/>
      <c r="AI756" s="280"/>
      <c r="AJ756" s="280"/>
      <c r="AK756" s="284"/>
      <c r="AL756" s="280"/>
      <c r="AN756" s="225"/>
      <c r="AO756" s="225"/>
      <c r="AP756" s="225"/>
      <c r="AQ756" s="225"/>
      <c r="AR756" s="225"/>
      <c r="AS756" s="225"/>
      <c r="AT756" s="225"/>
      <c r="AU756" s="225"/>
      <c r="AV756" s="236"/>
      <c r="AW756" s="225"/>
      <c r="AX756" s="236"/>
      <c r="AY756" s="225"/>
    </row>
    <row r="757" spans="1:47" ht="12.75" customHeight="1">
      <c r="A757" s="161"/>
      <c r="B757" s="17" t="s">
        <v>770</v>
      </c>
      <c r="C757" s="18">
        <v>471902</v>
      </c>
      <c r="D757" s="17" t="s">
        <v>1275</v>
      </c>
      <c r="F757" s="5">
        <v>1</v>
      </c>
      <c r="G757" s="5" t="s">
        <v>1496</v>
      </c>
      <c r="H757" s="51">
        <v>5</v>
      </c>
      <c r="I757" s="5" t="s">
        <v>1205</v>
      </c>
      <c r="J757" s="5" t="s">
        <v>1276</v>
      </c>
      <c r="K757" s="5" t="s">
        <v>1250</v>
      </c>
      <c r="L757" s="24">
        <v>151</v>
      </c>
      <c r="M757" s="5">
        <v>5</v>
      </c>
      <c r="N757" s="15" t="s">
        <v>2077</v>
      </c>
      <c r="O757" s="16" t="s">
        <v>1179</v>
      </c>
      <c r="P757" s="16"/>
      <c r="Q757" s="16" t="s">
        <v>1201</v>
      </c>
      <c r="R757" s="35"/>
      <c r="S757" s="5" t="s">
        <v>1178</v>
      </c>
      <c r="T757" s="5" t="s">
        <v>1179</v>
      </c>
      <c r="U757" s="30" t="s">
        <v>1197</v>
      </c>
      <c r="V757" s="30" t="s">
        <v>1313</v>
      </c>
      <c r="W757" s="30"/>
      <c r="X757" s="30"/>
      <c r="Y757" s="30"/>
      <c r="Z757" s="30"/>
      <c r="AA757" s="30">
        <v>3</v>
      </c>
      <c r="AB757" s="30"/>
      <c r="AN757" s="225"/>
      <c r="AO757" s="225"/>
      <c r="AP757" s="225"/>
      <c r="AQ757" s="225"/>
      <c r="AS757" s="225"/>
      <c r="AU757" s="225"/>
    </row>
    <row r="758" spans="1:47" ht="12.75">
      <c r="A758" s="170"/>
      <c r="B758" s="34" t="s">
        <v>185</v>
      </c>
      <c r="C758" s="18">
        <v>410370</v>
      </c>
      <c r="D758" s="34" t="s">
        <v>210</v>
      </c>
      <c r="E758" s="67" t="s">
        <v>1441</v>
      </c>
      <c r="F758" s="5">
        <v>1</v>
      </c>
      <c r="G758" s="5" t="s">
        <v>1259</v>
      </c>
      <c r="H758" s="35">
        <v>2</v>
      </c>
      <c r="I758" s="5" t="s">
        <v>1204</v>
      </c>
      <c r="J758" s="5" t="s">
        <v>1274</v>
      </c>
      <c r="K758" s="5" t="s">
        <v>210</v>
      </c>
      <c r="L758" s="24">
        <v>110</v>
      </c>
      <c r="M758" s="5">
        <v>38</v>
      </c>
      <c r="N758" s="15">
        <v>2000</v>
      </c>
      <c r="O758" s="16" t="s">
        <v>1274</v>
      </c>
      <c r="Q758" s="16" t="s">
        <v>1201</v>
      </c>
      <c r="R758" s="35"/>
      <c r="S758" s="5" t="s">
        <v>1194</v>
      </c>
      <c r="T758" s="5" t="s">
        <v>1274</v>
      </c>
      <c r="U758" s="5" t="s">
        <v>1197</v>
      </c>
      <c r="V758" s="5" t="s">
        <v>998</v>
      </c>
      <c r="AA758" s="5">
        <v>1.2</v>
      </c>
      <c r="AC758" s="226">
        <v>1141</v>
      </c>
      <c r="AD758" s="226">
        <v>9042</v>
      </c>
      <c r="AE758" s="280">
        <v>40850</v>
      </c>
      <c r="AF758" s="280">
        <v>148249</v>
      </c>
      <c r="AG758" s="280">
        <v>2272</v>
      </c>
      <c r="AH758" s="265">
        <v>6753</v>
      </c>
      <c r="AI758" s="280">
        <v>9645</v>
      </c>
      <c r="AJ758" s="280">
        <v>22994</v>
      </c>
      <c r="AK758" s="265">
        <v>80981</v>
      </c>
      <c r="AL758" s="280">
        <v>125360</v>
      </c>
      <c r="AN758" s="225">
        <v>0.12618889626188895</v>
      </c>
      <c r="AO758" s="225">
        <v>0.027931456548347614</v>
      </c>
      <c r="AP758" s="225">
        <v>0.060991979709812544</v>
      </c>
      <c r="AQ758" s="225">
        <v>0.23556246759979263</v>
      </c>
      <c r="AR758" s="223">
        <v>0.7001555209953344</v>
      </c>
      <c r="AS758" s="225">
        <v>0.09880838479603375</v>
      </c>
      <c r="AT758" s="223">
        <v>0.08338993097146244</v>
      </c>
      <c r="AU758" s="225">
        <v>0.07693841735800894</v>
      </c>
    </row>
    <row r="759" spans="1:47" ht="12.75">
      <c r="A759" s="180"/>
      <c r="B759" s="34" t="s">
        <v>1145</v>
      </c>
      <c r="C759" s="18">
        <v>351109</v>
      </c>
      <c r="D759" s="34" t="s">
        <v>1190</v>
      </c>
      <c r="E759" s="67" t="s">
        <v>1441</v>
      </c>
      <c r="F759" s="5">
        <v>1</v>
      </c>
      <c r="G759" s="5" t="s">
        <v>189</v>
      </c>
      <c r="H759" s="35">
        <v>2</v>
      </c>
      <c r="I759" s="5" t="s">
        <v>1204</v>
      </c>
      <c r="J759" s="5" t="s">
        <v>1273</v>
      </c>
      <c r="K759" s="5" t="s">
        <v>1236</v>
      </c>
      <c r="L759" s="24">
        <v>95.4</v>
      </c>
      <c r="M759" s="5">
        <v>8.3</v>
      </c>
      <c r="N759" s="15">
        <v>1569</v>
      </c>
      <c r="O759" s="16" t="s">
        <v>1273</v>
      </c>
      <c r="P759" s="33" t="s">
        <v>1191</v>
      </c>
      <c r="Q759" s="16" t="s">
        <v>1201</v>
      </c>
      <c r="S759" s="5" t="s">
        <v>1181</v>
      </c>
      <c r="T759" s="5" t="s">
        <v>1180</v>
      </c>
      <c r="U759" s="5" t="s">
        <v>1192</v>
      </c>
      <c r="V759" s="5" t="s">
        <v>1313</v>
      </c>
      <c r="X759" s="31">
        <v>0</v>
      </c>
      <c r="Y759" s="5" t="s">
        <v>1193</v>
      </c>
      <c r="AA759" s="5">
        <v>1.07</v>
      </c>
      <c r="AC759" s="226">
        <v>3723</v>
      </c>
      <c r="AD759" s="226">
        <v>11576</v>
      </c>
      <c r="AE759" s="226">
        <v>41481</v>
      </c>
      <c r="AF759" s="226">
        <v>148355</v>
      </c>
      <c r="AG759" s="226">
        <v>4331</v>
      </c>
      <c r="AH759" s="265">
        <v>7371</v>
      </c>
      <c r="AI759" s="226">
        <v>14044</v>
      </c>
      <c r="AJ759" s="226">
        <v>40864</v>
      </c>
      <c r="AK759" s="265">
        <v>57692</v>
      </c>
      <c r="AL759" s="226">
        <v>138935</v>
      </c>
      <c r="AN759" s="225">
        <v>0.3216136834830684</v>
      </c>
      <c r="AO759" s="225">
        <v>0.0897519346206697</v>
      </c>
      <c r="AP759" s="225">
        <v>0.07802905193623404</v>
      </c>
      <c r="AQ759" s="225">
        <v>0.3083879236684705</v>
      </c>
      <c r="AR759" s="223">
        <v>0.5248504699515808</v>
      </c>
      <c r="AS759" s="225">
        <v>0.10598570869224745</v>
      </c>
      <c r="AT759" s="223">
        <v>0.1277646814116342</v>
      </c>
      <c r="AU759" s="225">
        <v>0.10108324036419909</v>
      </c>
    </row>
    <row r="760" spans="1:47" ht="12.75">
      <c r="A760" s="159"/>
      <c r="B760" s="17" t="s">
        <v>1156</v>
      </c>
      <c r="C760" s="18">
        <v>298382</v>
      </c>
      <c r="D760" s="17" t="s">
        <v>1184</v>
      </c>
      <c r="E760" s="67" t="s">
        <v>950</v>
      </c>
      <c r="F760" s="5">
        <v>1</v>
      </c>
      <c r="G760" s="5" t="s">
        <v>1471</v>
      </c>
      <c r="H760" s="35">
        <v>2</v>
      </c>
      <c r="I760" s="5" t="s">
        <v>1204</v>
      </c>
      <c r="J760" s="5" t="s">
        <v>868</v>
      </c>
      <c r="K760" s="5" t="s">
        <v>1236</v>
      </c>
      <c r="L760" s="24">
        <v>81.97</v>
      </c>
      <c r="M760" s="5">
        <v>5</v>
      </c>
      <c r="N760" s="15">
        <v>3900</v>
      </c>
      <c r="O760" s="16" t="s">
        <v>876</v>
      </c>
      <c r="P760" s="16" t="s">
        <v>1189</v>
      </c>
      <c r="Q760" s="16" t="s">
        <v>1201</v>
      </c>
      <c r="S760" s="5" t="s">
        <v>1182</v>
      </c>
      <c r="T760" s="5" t="s">
        <v>1183</v>
      </c>
      <c r="U760" s="5" t="s">
        <v>992</v>
      </c>
      <c r="V760" s="5" t="s">
        <v>1313</v>
      </c>
      <c r="X760" s="31">
        <v>0</v>
      </c>
      <c r="Y760" s="5" t="s">
        <v>1188</v>
      </c>
      <c r="AA760" s="5">
        <v>1.6</v>
      </c>
      <c r="AC760" s="226">
        <v>9086</v>
      </c>
      <c r="AD760" s="226">
        <v>27948</v>
      </c>
      <c r="AE760" s="226">
        <v>36015</v>
      </c>
      <c r="AF760" s="226">
        <v>124014</v>
      </c>
      <c r="AG760" s="226">
        <v>5802</v>
      </c>
      <c r="AH760" s="265">
        <v>9382</v>
      </c>
      <c r="AI760" s="226">
        <v>16812</v>
      </c>
      <c r="AJ760" s="226">
        <v>25793</v>
      </c>
      <c r="AK760" s="265">
        <v>48397</v>
      </c>
      <c r="AL760" s="226">
        <v>114856</v>
      </c>
      <c r="AN760" s="225">
        <v>0.3251037641333906</v>
      </c>
      <c r="AO760" s="225">
        <v>0.25228377065111757</v>
      </c>
      <c r="AP760" s="225">
        <v>0.22536165271662878</v>
      </c>
      <c r="AQ760" s="225">
        <v>0.3451106352605282</v>
      </c>
      <c r="AR760" s="223">
        <v>0.5580537711158696</v>
      </c>
      <c r="AS760" s="225">
        <v>0.2249447524522157</v>
      </c>
      <c r="AT760" s="223">
        <v>0.1938549910118396</v>
      </c>
      <c r="AU760" s="225">
        <v>0.14637459079194817</v>
      </c>
    </row>
    <row r="761" spans="1:47" ht="12.75">
      <c r="A761" s="159"/>
      <c r="B761" s="17" t="s">
        <v>1176</v>
      </c>
      <c r="C761" s="5" t="s">
        <v>2077</v>
      </c>
      <c r="D761" s="17" t="s">
        <v>1184</v>
      </c>
      <c r="E761" s="35"/>
      <c r="F761" s="5">
        <v>1</v>
      </c>
      <c r="G761" s="5" t="s">
        <v>1471</v>
      </c>
      <c r="H761" s="35">
        <v>2</v>
      </c>
      <c r="I761" s="5" t="s">
        <v>1204</v>
      </c>
      <c r="J761" s="5" t="s">
        <v>1177</v>
      </c>
      <c r="K761" s="5" t="s">
        <v>1236</v>
      </c>
      <c r="L761" s="24">
        <v>39.28</v>
      </c>
      <c r="M761" s="5">
        <v>38.8</v>
      </c>
      <c r="N761" s="15">
        <v>3700</v>
      </c>
      <c r="O761" s="16" t="s">
        <v>876</v>
      </c>
      <c r="P761" s="16"/>
      <c r="Q761" s="16"/>
      <c r="X761" s="31"/>
      <c r="AC761" s="280"/>
      <c r="AD761" s="280"/>
      <c r="AE761" s="280"/>
      <c r="AF761" s="280"/>
      <c r="AG761" s="280"/>
      <c r="AI761" s="280"/>
      <c r="AJ761" s="280"/>
      <c r="AL761" s="280"/>
      <c r="AM761" s="92"/>
      <c r="AN761" s="225"/>
      <c r="AO761" s="225"/>
      <c r="AP761" s="225"/>
      <c r="AQ761" s="225"/>
      <c r="AS761" s="225"/>
      <c r="AU761" s="225"/>
    </row>
    <row r="762" spans="1:51" s="92" customFormat="1" ht="6.75" customHeight="1">
      <c r="A762" s="121"/>
      <c r="B762" s="34"/>
      <c r="C762" s="17"/>
      <c r="D762" s="34"/>
      <c r="E762" s="35"/>
      <c r="F762" s="35"/>
      <c r="G762" s="35"/>
      <c r="H762" s="35"/>
      <c r="I762" s="35"/>
      <c r="J762" s="35"/>
      <c r="K762" s="35"/>
      <c r="L762" s="85"/>
      <c r="M762" s="35"/>
      <c r="N762" s="36"/>
      <c r="O762" s="62"/>
      <c r="P762" s="62"/>
      <c r="Q762" s="62"/>
      <c r="R762" s="35"/>
      <c r="S762" s="35"/>
      <c r="T762" s="35"/>
      <c r="U762" s="35"/>
      <c r="V762" s="35"/>
      <c r="W762" s="35"/>
      <c r="X762" s="84"/>
      <c r="Y762" s="35"/>
      <c r="Z762" s="35"/>
      <c r="AA762" s="35"/>
      <c r="AB762" s="35"/>
      <c r="AC762" s="264"/>
      <c r="AD762" s="264"/>
      <c r="AE762" s="264"/>
      <c r="AF762" s="264"/>
      <c r="AG762" s="264"/>
      <c r="AH762" s="284"/>
      <c r="AI762" s="264"/>
      <c r="AJ762" s="264"/>
      <c r="AK762" s="284"/>
      <c r="AL762" s="264"/>
      <c r="AM762" s="187"/>
      <c r="AN762" s="233"/>
      <c r="AO762" s="233"/>
      <c r="AP762" s="233"/>
      <c r="AQ762" s="233"/>
      <c r="AR762" s="225"/>
      <c r="AS762" s="233"/>
      <c r="AT762" s="225"/>
      <c r="AU762" s="233"/>
      <c r="AV762" s="236"/>
      <c r="AW762" s="225"/>
      <c r="AX762" s="236"/>
      <c r="AY762" s="225"/>
    </row>
    <row r="763" spans="1:51" s="187" customFormat="1" ht="6" customHeight="1">
      <c r="A763" s="181"/>
      <c r="B763" s="182"/>
      <c r="C763" s="182"/>
      <c r="D763" s="182"/>
      <c r="E763" s="183"/>
      <c r="F763" s="183"/>
      <c r="G763" s="183"/>
      <c r="H763" s="183"/>
      <c r="I763" s="183"/>
      <c r="J763" s="183"/>
      <c r="K763" s="183"/>
      <c r="L763" s="184"/>
      <c r="M763" s="183"/>
      <c r="N763" s="185"/>
      <c r="O763" s="190"/>
      <c r="P763" s="190"/>
      <c r="Q763" s="190"/>
      <c r="R763" s="183"/>
      <c r="S763" s="183"/>
      <c r="T763" s="183"/>
      <c r="U763" s="183"/>
      <c r="V763" s="183"/>
      <c r="W763" s="183"/>
      <c r="X763" s="191"/>
      <c r="Y763" s="183"/>
      <c r="Z763" s="183"/>
      <c r="AA763" s="183"/>
      <c r="AB763" s="183"/>
      <c r="AC763" s="226"/>
      <c r="AD763" s="226"/>
      <c r="AE763" s="226"/>
      <c r="AF763" s="226"/>
      <c r="AG763" s="226"/>
      <c r="AH763" s="291"/>
      <c r="AI763" s="226"/>
      <c r="AJ763" s="226"/>
      <c r="AK763" s="291"/>
      <c r="AL763" s="226"/>
      <c r="AM763" s="119"/>
      <c r="AN763" s="223"/>
      <c r="AO763" s="223"/>
      <c r="AP763" s="223"/>
      <c r="AQ763" s="223"/>
      <c r="AR763" s="233"/>
      <c r="AS763" s="223"/>
      <c r="AT763" s="233"/>
      <c r="AU763" s="223"/>
      <c r="AV763" s="273"/>
      <c r="AW763" s="233"/>
      <c r="AX763" s="273"/>
      <c r="AY763" s="233"/>
    </row>
    <row r="764" spans="2:47" ht="12.75" customHeight="1">
      <c r="B764" s="93" t="s">
        <v>280</v>
      </c>
      <c r="F764" s="189">
        <f>SUM(F5:F761)</f>
        <v>645</v>
      </c>
      <c r="G764" s="15"/>
      <c r="H764" s="15"/>
      <c r="I764" s="15"/>
      <c r="J764" s="15"/>
      <c r="K764" s="15"/>
      <c r="L764" s="189">
        <f>SUM(L5:L761)</f>
        <v>233228.20299999998</v>
      </c>
      <c r="AC764" s="280"/>
      <c r="AD764" s="280"/>
      <c r="AE764" s="280"/>
      <c r="AF764" s="280"/>
      <c r="AG764" s="280"/>
      <c r="AI764" s="280"/>
      <c r="AJ764" s="280"/>
      <c r="AL764" s="280"/>
      <c r="AM764" s="92"/>
      <c r="AN764" s="225"/>
      <c r="AO764" s="225"/>
      <c r="AP764" s="225"/>
      <c r="AQ764" s="225"/>
      <c r="AS764" s="225"/>
      <c r="AU764" s="225"/>
    </row>
    <row r="765" spans="1:51" s="92" customFormat="1" ht="13.5" customHeight="1" thickBot="1">
      <c r="A765" s="121"/>
      <c r="B765" s="214"/>
      <c r="C765" s="17"/>
      <c r="E765" s="35"/>
      <c r="F765" s="36"/>
      <c r="G765" s="36"/>
      <c r="H765" s="36"/>
      <c r="I765" s="36"/>
      <c r="J765" s="36"/>
      <c r="K765" s="36"/>
      <c r="L765" s="36"/>
      <c r="M765" s="35"/>
      <c r="N765" s="36"/>
      <c r="O765" s="35"/>
      <c r="P765" s="37"/>
      <c r="Q765" s="37"/>
      <c r="R765" s="35"/>
      <c r="S765" s="35"/>
      <c r="T765" s="35"/>
      <c r="U765" s="35"/>
      <c r="V765" s="35"/>
      <c r="W765" s="35"/>
      <c r="X765" s="35"/>
      <c r="Y765" s="35"/>
      <c r="Z765" s="35"/>
      <c r="AA765" s="35"/>
      <c r="AB765" s="35"/>
      <c r="AC765" s="226"/>
      <c r="AD765" s="226"/>
      <c r="AE765" s="226"/>
      <c r="AF765" s="226"/>
      <c r="AG765" s="226"/>
      <c r="AH765" s="284"/>
      <c r="AI765" s="226"/>
      <c r="AJ765" s="226"/>
      <c r="AK765" s="284"/>
      <c r="AL765" s="226"/>
      <c r="AM765" s="119"/>
      <c r="AN765" s="223"/>
      <c r="AO765" s="223"/>
      <c r="AP765" s="223"/>
      <c r="AQ765" s="223"/>
      <c r="AR765" s="225"/>
      <c r="AS765" s="223"/>
      <c r="AT765" s="225"/>
      <c r="AU765" s="223"/>
      <c r="AV765" s="236"/>
      <c r="AW765" s="225"/>
      <c r="AX765" s="236"/>
      <c r="AY765" s="225"/>
    </row>
    <row r="766" spans="2:8" ht="12.75" customHeight="1">
      <c r="B766" s="192" t="s">
        <v>1186</v>
      </c>
      <c r="D766" s="193"/>
      <c r="E766" s="194"/>
      <c r="F766" s="194"/>
      <c r="G766" s="194"/>
      <c r="H766" s="195"/>
    </row>
    <row r="767" spans="2:8" ht="12.75" customHeight="1">
      <c r="B767" s="196" t="s">
        <v>1187</v>
      </c>
      <c r="D767" s="155"/>
      <c r="E767" s="197"/>
      <c r="F767" s="197"/>
      <c r="G767" s="197"/>
      <c r="H767" s="198"/>
    </row>
    <row r="768" spans="2:8" ht="12.75" customHeight="1">
      <c r="B768" s="196"/>
      <c r="D768" s="155"/>
      <c r="E768" s="197"/>
      <c r="F768" s="197"/>
      <c r="G768" s="197"/>
      <c r="H768" s="198"/>
    </row>
    <row r="769" spans="2:8" ht="12.75" customHeight="1">
      <c r="B769" s="199" t="s">
        <v>1219</v>
      </c>
      <c r="C769" s="76"/>
      <c r="D769" s="155"/>
      <c r="E769" s="197"/>
      <c r="F769" s="197"/>
      <c r="G769" s="197"/>
      <c r="H769" s="198"/>
    </row>
    <row r="770" spans="2:8" ht="12.75" customHeight="1">
      <c r="B770" s="200" t="s">
        <v>1205</v>
      </c>
      <c r="C770" s="76"/>
      <c r="D770" s="201" t="s">
        <v>1222</v>
      </c>
      <c r="E770" s="202"/>
      <c r="F770" s="197"/>
      <c r="G770" s="197"/>
      <c r="H770" s="198"/>
    </row>
    <row r="771" spans="2:8" ht="12.75" customHeight="1">
      <c r="B771" s="203" t="s">
        <v>1207</v>
      </c>
      <c r="C771" s="76"/>
      <c r="D771" s="159" t="s">
        <v>1221</v>
      </c>
      <c r="E771" s="204"/>
      <c r="F771" s="197"/>
      <c r="G771" s="197"/>
      <c r="H771" s="198"/>
    </row>
    <row r="772" spans="2:8" ht="12.75" customHeight="1">
      <c r="B772" s="205" t="s">
        <v>1220</v>
      </c>
      <c r="C772" s="76"/>
      <c r="D772" s="158" t="s">
        <v>1223</v>
      </c>
      <c r="E772" s="206"/>
      <c r="F772" s="197"/>
      <c r="G772" s="197"/>
      <c r="H772" s="198"/>
    </row>
    <row r="773" spans="2:8" ht="12.75" customHeight="1">
      <c r="B773" s="207" t="s">
        <v>1204</v>
      </c>
      <c r="C773" s="76"/>
      <c r="D773" s="157" t="s">
        <v>1277</v>
      </c>
      <c r="E773" s="102"/>
      <c r="F773" s="197"/>
      <c r="G773" s="197"/>
      <c r="H773" s="198"/>
    </row>
    <row r="774" spans="2:8" ht="12.75" customHeight="1">
      <c r="B774" s="208" t="s">
        <v>198</v>
      </c>
      <c r="C774" s="76"/>
      <c r="D774" s="177" t="s">
        <v>1224</v>
      </c>
      <c r="E774" s="209"/>
      <c r="F774" s="197"/>
      <c r="G774" s="197"/>
      <c r="H774" s="198"/>
    </row>
    <row r="775" spans="2:8" ht="12.75" customHeight="1">
      <c r="B775" s="196"/>
      <c r="D775" s="155"/>
      <c r="E775" s="197"/>
      <c r="F775" s="197"/>
      <c r="G775" s="197"/>
      <c r="H775" s="198"/>
    </row>
    <row r="776" spans="2:8" ht="12.75" customHeight="1">
      <c r="B776" s="199" t="s">
        <v>1929</v>
      </c>
      <c r="D776" s="155"/>
      <c r="E776" s="197"/>
      <c r="F776" s="197"/>
      <c r="G776" s="197"/>
      <c r="H776" s="198"/>
    </row>
    <row r="777" spans="2:8" ht="12.75" customHeight="1">
      <c r="B777" s="196" t="s">
        <v>772</v>
      </c>
      <c r="D777" s="155" t="s">
        <v>1930</v>
      </c>
      <c r="E777" s="197"/>
      <c r="F777" s="197"/>
      <c r="G777" s="197"/>
      <c r="H777" s="198"/>
    </row>
    <row r="778" spans="2:8" ht="12.75" customHeight="1">
      <c r="B778" s="196" t="s">
        <v>210</v>
      </c>
      <c r="D778" s="155" t="s">
        <v>1935</v>
      </c>
      <c r="E778" s="197"/>
      <c r="F778" s="197"/>
      <c r="G778" s="197"/>
      <c r="H778" s="198"/>
    </row>
    <row r="779" spans="2:8" ht="12.75" customHeight="1">
      <c r="B779" s="196" t="s">
        <v>197</v>
      </c>
      <c r="D779" s="155" t="s">
        <v>1931</v>
      </c>
      <c r="E779" s="197"/>
      <c r="F779" s="197"/>
      <c r="G779" s="197"/>
      <c r="H779" s="198"/>
    </row>
    <row r="780" spans="2:8" ht="12.75" customHeight="1">
      <c r="B780" s="196" t="s">
        <v>1250</v>
      </c>
      <c r="D780" s="155" t="s">
        <v>1932</v>
      </c>
      <c r="E780" s="197"/>
      <c r="F780" s="197"/>
      <c r="G780" s="197"/>
      <c r="H780" s="198"/>
    </row>
    <row r="781" spans="2:8" ht="12.75" customHeight="1">
      <c r="B781" s="196" t="s">
        <v>1236</v>
      </c>
      <c r="D781" s="155" t="s">
        <v>1933</v>
      </c>
      <c r="E781" s="197"/>
      <c r="F781" s="197"/>
      <c r="G781" s="197"/>
      <c r="H781" s="198"/>
    </row>
    <row r="782" spans="2:8" ht="12.75" customHeight="1">
      <c r="B782" s="196" t="s">
        <v>2046</v>
      </c>
      <c r="C782" s="76"/>
      <c r="D782" s="155" t="s">
        <v>1934</v>
      </c>
      <c r="E782" s="197"/>
      <c r="F782" s="197"/>
      <c r="G782" s="197"/>
      <c r="H782" s="198"/>
    </row>
    <row r="783" spans="2:8" ht="12.75" customHeight="1">
      <c r="B783" s="196" t="s">
        <v>936</v>
      </c>
      <c r="C783" s="76"/>
      <c r="D783" s="155" t="s">
        <v>1938</v>
      </c>
      <c r="E783" s="197"/>
      <c r="F783" s="197"/>
      <c r="G783" s="197"/>
      <c r="H783" s="198"/>
    </row>
    <row r="784" spans="2:8" ht="13.5" customHeight="1" thickBot="1">
      <c r="B784" s="210" t="s">
        <v>1936</v>
      </c>
      <c r="C784" s="76"/>
      <c r="D784" s="211" t="s">
        <v>1937</v>
      </c>
      <c r="E784" s="212"/>
      <c r="F784" s="212"/>
      <c r="G784" s="212"/>
      <c r="H784" s="213"/>
    </row>
    <row r="785" spans="2:3" ht="12.75" customHeight="1">
      <c r="B785" s="26"/>
      <c r="C785" s="76"/>
    </row>
    <row r="786" spans="2:3" ht="12.75" customHeight="1">
      <c r="B786" s="26"/>
      <c r="C786" s="76"/>
    </row>
    <row r="787" ht="12.75" customHeight="1">
      <c r="B787" s="26"/>
    </row>
    <row r="788" ht="12.75" customHeight="1">
      <c r="B788" s="26"/>
    </row>
    <row r="789" ht="12.75" customHeight="1">
      <c r="B789" s="26"/>
    </row>
    <row r="790" ht="12.75" customHeight="1">
      <c r="B790" s="26"/>
    </row>
    <row r="791" ht="12.75" customHeight="1">
      <c r="B791" s="26"/>
    </row>
    <row r="792" spans="2:3" ht="12.75" customHeight="1">
      <c r="B792" s="26"/>
      <c r="C792" s="76"/>
    </row>
    <row r="794" ht="12.75">
      <c r="C794" s="76"/>
    </row>
    <row r="795" ht="12.75">
      <c r="C795" s="76"/>
    </row>
    <row r="797" ht="12.75">
      <c r="C797" s="76"/>
    </row>
    <row r="830" ht="12.75">
      <c r="C830" s="50"/>
    </row>
    <row r="833" ht="12.75">
      <c r="C833" s="50"/>
    </row>
    <row r="838" ht="12.75">
      <c r="C838" s="50"/>
    </row>
    <row r="842" ht="12.75">
      <c r="C842" s="34"/>
    </row>
    <row r="843" ht="12.75">
      <c r="C843" s="34"/>
    </row>
    <row r="844" ht="12.75">
      <c r="C844" s="34"/>
    </row>
    <row r="845" ht="12.75">
      <c r="C845" s="34"/>
    </row>
    <row r="846" ht="12.75">
      <c r="C846" s="34"/>
    </row>
    <row r="847" ht="12.75">
      <c r="C847" s="34"/>
    </row>
    <row r="848" ht="12.75">
      <c r="C848" s="34"/>
    </row>
    <row r="849" ht="12.75">
      <c r="C849" s="34"/>
    </row>
    <row r="850" ht="12.75">
      <c r="C850" s="34"/>
    </row>
    <row r="851" ht="12.75">
      <c r="C851" s="34"/>
    </row>
    <row r="852" ht="12.75">
      <c r="C852" s="34"/>
    </row>
    <row r="853" ht="12.75">
      <c r="C853" s="34"/>
    </row>
    <row r="854" ht="12.75">
      <c r="C854" s="34"/>
    </row>
    <row r="855" ht="12.75">
      <c r="C855" s="34"/>
    </row>
    <row r="856" ht="12.75">
      <c r="C856" s="34"/>
    </row>
    <row r="857" ht="12.75">
      <c r="C857" s="34"/>
    </row>
    <row r="858" ht="12.75">
      <c r="C858" s="34"/>
    </row>
    <row r="863" ht="12.75">
      <c r="C863" s="76"/>
    </row>
    <row r="864" ht="12.75">
      <c r="C864" s="76"/>
    </row>
    <row r="874" ht="12.75">
      <c r="C874" s="76"/>
    </row>
    <row r="875" ht="12.75">
      <c r="C875" s="76"/>
    </row>
    <row r="876" ht="12.75">
      <c r="C876" s="76"/>
    </row>
    <row r="877" ht="12.75">
      <c r="C877" s="76"/>
    </row>
    <row r="878" ht="12.75">
      <c r="C878" s="76"/>
    </row>
    <row r="879" ht="12.75">
      <c r="C879" s="76"/>
    </row>
    <row r="880" ht="12.75">
      <c r="C880" s="76"/>
    </row>
    <row r="882" ht="12.75">
      <c r="C882" s="34"/>
    </row>
    <row r="883" ht="12.75">
      <c r="C883" s="34"/>
    </row>
    <row r="884" ht="12.75">
      <c r="C884" s="34"/>
    </row>
    <row r="885" ht="12.75">
      <c r="C885" s="34"/>
    </row>
    <row r="886" ht="12.75">
      <c r="C886" s="34"/>
    </row>
    <row r="887" ht="12.75">
      <c r="C887" s="34"/>
    </row>
    <row r="888" ht="12.75">
      <c r="C888" s="34"/>
    </row>
    <row r="889" ht="12.75">
      <c r="C889" s="34"/>
    </row>
    <row r="890" ht="12.75">
      <c r="C890" s="34"/>
    </row>
    <row r="891" ht="12.75">
      <c r="C891" s="34"/>
    </row>
    <row r="892" ht="12.75">
      <c r="C892" s="34"/>
    </row>
    <row r="893" ht="12.75">
      <c r="C893" s="34"/>
    </row>
    <row r="894" ht="12.75">
      <c r="C894" s="34"/>
    </row>
    <row r="896" ht="12.75">
      <c r="C896" s="34"/>
    </row>
    <row r="897" ht="12.75">
      <c r="C897" s="34"/>
    </row>
    <row r="898" ht="12.75">
      <c r="C898" s="34"/>
    </row>
    <row r="899" ht="12.75">
      <c r="C899" s="34"/>
    </row>
    <row r="900" ht="12.75">
      <c r="C900" s="34"/>
    </row>
    <row r="901" ht="12.75">
      <c r="C901" s="34"/>
    </row>
    <row r="902" ht="12.75">
      <c r="C902" s="34"/>
    </row>
    <row r="903" ht="12.75">
      <c r="C903" s="34"/>
    </row>
    <row r="904" ht="12.75">
      <c r="C904" s="34"/>
    </row>
    <row r="905" ht="12.75">
      <c r="C905" s="34"/>
    </row>
    <row r="906" ht="12.75">
      <c r="C906" s="34"/>
    </row>
    <row r="907" ht="12.75">
      <c r="C907" s="34"/>
    </row>
    <row r="908" ht="12.75">
      <c r="C908" s="34"/>
    </row>
    <row r="909" ht="12.75">
      <c r="C909" s="34"/>
    </row>
    <row r="910" ht="12.75">
      <c r="C910" s="34"/>
    </row>
    <row r="911" ht="12.75">
      <c r="C911" s="34"/>
    </row>
    <row r="912" ht="12.75">
      <c r="C912" s="34"/>
    </row>
    <row r="939" ht="12.75">
      <c r="C939" s="76"/>
    </row>
    <row r="940" ht="12.75">
      <c r="C940" s="76"/>
    </row>
    <row r="943" ht="12.75">
      <c r="C943" s="76"/>
    </row>
    <row r="945" ht="12.75">
      <c r="C945" s="76"/>
    </row>
    <row r="946" ht="12.75">
      <c r="C946" s="76"/>
    </row>
    <row r="947" ht="12.75">
      <c r="C947" s="76"/>
    </row>
    <row r="948" ht="12.75">
      <c r="C948" s="76"/>
    </row>
    <row r="949" ht="12.75">
      <c r="C949" s="76"/>
    </row>
    <row r="950" ht="12.75">
      <c r="C950" s="76"/>
    </row>
    <row r="998" ht="12.75">
      <c r="C998" s="34"/>
    </row>
    <row r="999" ht="12.75">
      <c r="C999" s="34"/>
    </row>
    <row r="1000" ht="12.75">
      <c r="C1000" s="34"/>
    </row>
    <row r="1001" ht="12.75">
      <c r="C1001" s="34"/>
    </row>
    <row r="1002" ht="12.75">
      <c r="C1002" s="34"/>
    </row>
    <row r="1003" ht="12.75">
      <c r="C1003" s="34"/>
    </row>
    <row r="1004" ht="12.75">
      <c r="C1004" s="34"/>
    </row>
    <row r="1005" ht="12.75">
      <c r="C1005" s="34"/>
    </row>
    <row r="1006" ht="12.75">
      <c r="C1006" s="34"/>
    </row>
    <row r="1007" ht="12.75">
      <c r="C1007" s="34"/>
    </row>
    <row r="1008" ht="12.75">
      <c r="C1008" s="34"/>
    </row>
    <row r="1009" ht="12.75">
      <c r="C1009" s="34"/>
    </row>
    <row r="1010" ht="12.75">
      <c r="C1010" s="34"/>
    </row>
    <row r="1011" ht="12.75">
      <c r="C1011" s="34"/>
    </row>
    <row r="1012" ht="12.75">
      <c r="C1012" s="34"/>
    </row>
    <row r="1013" ht="12.75">
      <c r="C1013" s="34"/>
    </row>
    <row r="1014" ht="12.75">
      <c r="C1014" s="34"/>
    </row>
    <row r="1015" ht="12.75">
      <c r="C1015" s="34"/>
    </row>
    <row r="1016" ht="12.75">
      <c r="C1016" s="34"/>
    </row>
    <row r="1017" ht="12.75">
      <c r="C1017" s="34"/>
    </row>
    <row r="1018" ht="12.75">
      <c r="C1018" s="34"/>
    </row>
    <row r="1019" ht="12.75">
      <c r="C1019" s="34"/>
    </row>
    <row r="1020" ht="12.75">
      <c r="C1020" s="34"/>
    </row>
    <row r="1021" ht="12.75">
      <c r="C1021" s="34"/>
    </row>
    <row r="1022" ht="12.75">
      <c r="C1022" s="34"/>
    </row>
    <row r="1023" ht="12.75">
      <c r="C1023" s="34"/>
    </row>
    <row r="1024" ht="12.75">
      <c r="C1024" s="34"/>
    </row>
    <row r="1025" ht="12.75">
      <c r="C1025" s="34"/>
    </row>
    <row r="1026" ht="12.75">
      <c r="C1026" s="34"/>
    </row>
    <row r="1027" ht="12.75">
      <c r="C1027" s="34"/>
    </row>
    <row r="1028" ht="12.75">
      <c r="C1028" s="34"/>
    </row>
    <row r="1029" ht="12.75">
      <c r="C1029" s="34"/>
    </row>
    <row r="1030" ht="12.75">
      <c r="C1030" s="34"/>
    </row>
    <row r="1031" ht="12.75">
      <c r="C1031" s="34"/>
    </row>
    <row r="1032" ht="12.75">
      <c r="C1032" s="34"/>
    </row>
    <row r="1033" ht="12.75">
      <c r="C1033" s="34"/>
    </row>
    <row r="1034" ht="12.75">
      <c r="C1034" s="34"/>
    </row>
    <row r="1038" ht="12.75">
      <c r="C1038" s="76"/>
    </row>
    <row r="1053" ht="12.75">
      <c r="C1053" s="34"/>
    </row>
    <row r="1054" ht="12.75">
      <c r="C1054" s="34"/>
    </row>
    <row r="1055" ht="12.75">
      <c r="C1055" s="34"/>
    </row>
    <row r="1056" ht="12.75">
      <c r="C1056" s="34"/>
    </row>
    <row r="1057" ht="12.75">
      <c r="C1057" s="34"/>
    </row>
    <row r="1058" ht="12.75">
      <c r="C1058" s="34"/>
    </row>
    <row r="1059" ht="12.75">
      <c r="C1059" s="34"/>
    </row>
    <row r="1060" ht="12.75">
      <c r="C1060" s="34"/>
    </row>
    <row r="1061" ht="12.75">
      <c r="C1061" s="34"/>
    </row>
    <row r="1062" ht="12.75">
      <c r="C1062" s="34"/>
    </row>
    <row r="1068" ht="12.75">
      <c r="C1068" s="76"/>
    </row>
    <row r="1069" ht="12.75">
      <c r="C1069" s="76"/>
    </row>
    <row r="1070" ht="12.75">
      <c r="C1070" s="76"/>
    </row>
    <row r="1071" ht="12.75">
      <c r="C1071" s="76"/>
    </row>
    <row r="1072" ht="12.75">
      <c r="C1072" s="76"/>
    </row>
    <row r="1073" ht="12.75">
      <c r="C1073" s="76"/>
    </row>
    <row r="1074" ht="12.75">
      <c r="C1074" s="76"/>
    </row>
    <row r="1080" ht="12.75">
      <c r="C1080" s="34"/>
    </row>
    <row r="1081" ht="12.75">
      <c r="C1081" s="34"/>
    </row>
    <row r="1082" ht="12.75">
      <c r="C1082" s="34"/>
    </row>
    <row r="1083" ht="12.75">
      <c r="C1083" s="34"/>
    </row>
    <row r="1084" ht="12.75">
      <c r="C1084" s="34"/>
    </row>
    <row r="1085" ht="12.75">
      <c r="C1085" s="34"/>
    </row>
    <row r="1086" ht="12.75">
      <c r="C1086" s="34"/>
    </row>
    <row r="1087" ht="12.75">
      <c r="C1087" s="34"/>
    </row>
    <row r="1088" ht="12.75">
      <c r="C1088" s="34"/>
    </row>
    <row r="1089" ht="12.75">
      <c r="C1089" s="34"/>
    </row>
    <row r="1136" ht="12.75">
      <c r="C1136" s="34"/>
    </row>
    <row r="1137" ht="12.75">
      <c r="C1137" s="34"/>
    </row>
    <row r="1138" ht="12.75">
      <c r="C1138" s="34"/>
    </row>
    <row r="1139" ht="12.75">
      <c r="C1139" s="34"/>
    </row>
    <row r="1140" ht="12.75">
      <c r="C1140" s="34"/>
    </row>
    <row r="1141" ht="12.75">
      <c r="C1141" s="34"/>
    </row>
    <row r="1142" ht="12.75">
      <c r="C1142" s="34"/>
    </row>
    <row r="1143" ht="12.75">
      <c r="C1143" s="34"/>
    </row>
    <row r="1144" ht="12.75">
      <c r="C1144" s="34"/>
    </row>
    <row r="1145" ht="12.75">
      <c r="C1145" s="34"/>
    </row>
    <row r="1146" ht="12.75">
      <c r="C1146" s="34"/>
    </row>
    <row r="1147" ht="12.75">
      <c r="C1147" s="34"/>
    </row>
    <row r="1149" ht="12.75">
      <c r="C1149" s="34"/>
    </row>
    <row r="1150" ht="12.75">
      <c r="C1150" s="34"/>
    </row>
    <row r="1151" ht="12.75">
      <c r="C1151" s="34"/>
    </row>
    <row r="1154" ht="12.75">
      <c r="C1154" s="76"/>
    </row>
    <row r="1165" ht="12.75">
      <c r="C1165" s="76"/>
    </row>
    <row r="1166" ht="12.75">
      <c r="C1166" s="76"/>
    </row>
    <row r="1167" ht="12.75">
      <c r="C1167" s="46"/>
    </row>
    <row r="1168" ht="12.75">
      <c r="C1168" s="41"/>
    </row>
    <row r="1169" ht="12.75">
      <c r="C1169" s="46"/>
    </row>
    <row r="1173" ht="12.75">
      <c r="C1173" s="76"/>
    </row>
    <row r="1178" ht="12.75">
      <c r="C1178" s="34"/>
    </row>
    <row r="1179" ht="12.75">
      <c r="C1179" s="34"/>
    </row>
    <row r="1180" ht="12.75">
      <c r="C1180" s="34"/>
    </row>
    <row r="1222" ht="12.75">
      <c r="C1222" s="34"/>
    </row>
    <row r="1223" ht="12.75">
      <c r="C1223" s="34"/>
    </row>
    <row r="1224" ht="12.75">
      <c r="C1224" s="34"/>
    </row>
    <row r="1225" ht="12.75">
      <c r="C1225" s="34"/>
    </row>
    <row r="1226" ht="12.75">
      <c r="C1226" s="34"/>
    </row>
    <row r="1227" ht="12.75">
      <c r="C1227" s="34"/>
    </row>
    <row r="1228" ht="12.75">
      <c r="C1228" s="34"/>
    </row>
    <row r="1229" ht="12.75">
      <c r="C1229" s="34"/>
    </row>
    <row r="1230" ht="12.75">
      <c r="C1230" s="34"/>
    </row>
    <row r="1232" ht="12.75">
      <c r="C1232" s="34"/>
    </row>
    <row r="1233" ht="12.75">
      <c r="C1233" s="34"/>
    </row>
    <row r="1234" ht="12.75">
      <c r="C1234" s="34"/>
    </row>
    <row r="1235" ht="12.75">
      <c r="C1235" s="34"/>
    </row>
    <row r="1236" ht="12.75">
      <c r="C1236" s="34"/>
    </row>
    <row r="1237" ht="12.75">
      <c r="C1237" s="34"/>
    </row>
    <row r="1238" ht="12.75">
      <c r="C1238" s="34"/>
    </row>
    <row r="1243" ht="12.75">
      <c r="C1243" s="34"/>
    </row>
    <row r="1244" ht="12.75">
      <c r="C1244" s="34"/>
    </row>
    <row r="1245" ht="12.75">
      <c r="C1245" s="34"/>
    </row>
    <row r="1246" ht="12.75">
      <c r="C1246" s="34"/>
    </row>
    <row r="1247" ht="12.75">
      <c r="C1247" s="34"/>
    </row>
    <row r="1249" ht="12.75">
      <c r="C1249" s="34"/>
    </row>
    <row r="1250" ht="12.75">
      <c r="C1250" s="34"/>
    </row>
    <row r="1251" ht="12.75">
      <c r="C1251" s="34"/>
    </row>
    <row r="1253" ht="12.75">
      <c r="C1253" s="34"/>
    </row>
    <row r="1254" ht="12.75">
      <c r="C1254" s="34"/>
    </row>
    <row r="1255" ht="12.75">
      <c r="C1255" s="34"/>
    </row>
    <row r="1256" ht="12.75">
      <c r="C1256" s="34"/>
    </row>
    <row r="1257" ht="12.75">
      <c r="C1257" s="34"/>
    </row>
    <row r="1258" ht="12.75">
      <c r="C1258" s="34"/>
    </row>
    <row r="1259" ht="12.75">
      <c r="C1259" s="34"/>
    </row>
    <row r="1260" ht="12.75">
      <c r="C1260" s="34"/>
    </row>
    <row r="1262" ht="12.75">
      <c r="C1262" s="34"/>
    </row>
    <row r="1263" ht="12.75">
      <c r="C1263" s="34"/>
    </row>
    <row r="1265" ht="12.75">
      <c r="C1265" s="34"/>
    </row>
    <row r="1266" ht="12.75">
      <c r="C1266" s="34"/>
    </row>
    <row r="1267" ht="12.75">
      <c r="C1267" s="34"/>
    </row>
    <row r="1268" ht="12.75">
      <c r="C1268" s="34"/>
    </row>
    <row r="1269" ht="12.75">
      <c r="C1269" s="34"/>
    </row>
    <row r="1270" ht="12.75">
      <c r="C1270" s="34"/>
    </row>
    <row r="1272" ht="12.75">
      <c r="C1272" s="34"/>
    </row>
    <row r="1273" ht="12.75">
      <c r="C1273" s="34"/>
    </row>
    <row r="1274" ht="12.75">
      <c r="C1274" s="34"/>
    </row>
    <row r="1275" ht="12.75">
      <c r="C1275" s="34"/>
    </row>
    <row r="1276" ht="12.75">
      <c r="C1276" s="34"/>
    </row>
    <row r="1288" ht="12.75">
      <c r="C1288" s="34"/>
    </row>
    <row r="1298" ht="12.75">
      <c r="C1298" s="34"/>
    </row>
    <row r="1304" ht="12.75">
      <c r="C1304" s="76"/>
    </row>
    <row r="1305" ht="12.75">
      <c r="C1305" s="76"/>
    </row>
    <row r="1311" ht="12.75">
      <c r="C1311" s="42"/>
    </row>
    <row r="1312" ht="12.75">
      <c r="C1312" s="41"/>
    </row>
    <row r="1313" ht="12.75">
      <c r="C1313" s="42"/>
    </row>
    <row r="1317" ht="12.75">
      <c r="C1317" s="34"/>
    </row>
    <row r="1318" ht="12.75">
      <c r="C1318" s="34"/>
    </row>
    <row r="1319" ht="12.75">
      <c r="C1319" s="34"/>
    </row>
    <row r="1320" ht="12.75">
      <c r="C1320" s="34"/>
    </row>
    <row r="1321" ht="12.75">
      <c r="C1321" s="34"/>
    </row>
    <row r="1322" ht="12.75">
      <c r="C1322" s="34"/>
    </row>
    <row r="1323" ht="12.75">
      <c r="C1323" s="34"/>
    </row>
    <row r="1386" ht="12.75">
      <c r="C1386" s="119"/>
    </row>
    <row r="1397" ht="12.75">
      <c r="C1397" s="182"/>
    </row>
    <row r="1398" ht="12.75">
      <c r="C1398" s="34"/>
    </row>
    <row r="1399" ht="12.75">
      <c r="C1399" s="40"/>
    </row>
    <row r="1401" ht="12.75">
      <c r="C1401" s="34"/>
    </row>
    <row r="1402" ht="12.75">
      <c r="C1402" s="34"/>
    </row>
    <row r="1405" ht="12.75">
      <c r="C1405" s="34"/>
    </row>
    <row r="1406" ht="12.75">
      <c r="C1406" s="182"/>
    </row>
    <row r="1407" ht="12.75">
      <c r="C1407" s="93"/>
    </row>
    <row r="1408" ht="13.5" thickBot="1">
      <c r="C1408" s="214"/>
    </row>
    <row r="1409" ht="12.75">
      <c r="C1409" s="303"/>
    </row>
    <row r="1410" ht="12.75">
      <c r="C1410" s="26"/>
    </row>
    <row r="1411" ht="12.75">
      <c r="C1411" s="26"/>
    </row>
    <row r="1412" ht="12.75">
      <c r="C1412" s="304"/>
    </row>
    <row r="1413" ht="12.75">
      <c r="C1413" s="93"/>
    </row>
    <row r="1414" ht="12.75">
      <c r="C1414" s="305"/>
    </row>
    <row r="1415" ht="12.75">
      <c r="C1415" s="306"/>
    </row>
    <row r="1416" ht="12.75">
      <c r="C1416" s="307"/>
    </row>
    <row r="1417" ht="12.75">
      <c r="C1417" s="308"/>
    </row>
    <row r="1418" ht="12.75">
      <c r="C1418" s="26"/>
    </row>
    <row r="1419" ht="12.75">
      <c r="C1419" s="304"/>
    </row>
    <row r="1420" ht="12.75">
      <c r="C1420" s="26"/>
    </row>
    <row r="1421" ht="12.75">
      <c r="C1421" s="26"/>
    </row>
    <row r="1422" ht="12.75">
      <c r="C1422" s="26"/>
    </row>
    <row r="1423" ht="12.75">
      <c r="C1423" s="26"/>
    </row>
    <row r="1424" ht="12.75">
      <c r="C1424" s="26"/>
    </row>
    <row r="1425" ht="12.75">
      <c r="C1425" s="26"/>
    </row>
    <row r="1426" ht="12.75">
      <c r="C1426" s="26"/>
    </row>
    <row r="1427" ht="13.5" thickBot="1">
      <c r="C1427" s="309"/>
    </row>
    <row r="1428" ht="12.75">
      <c r="C1428" s="26"/>
    </row>
    <row r="1429" ht="12.75">
      <c r="C1429" s="26"/>
    </row>
    <row r="1430" ht="12.75">
      <c r="C1430" s="26"/>
    </row>
    <row r="1431" ht="12.75">
      <c r="C1431" s="26"/>
    </row>
    <row r="1432" ht="12.75">
      <c r="C1432" s="26"/>
    </row>
    <row r="1433" ht="12.75">
      <c r="C1433" s="26"/>
    </row>
    <row r="1434" ht="12.75">
      <c r="C1434" s="26"/>
    </row>
    <row r="1435" ht="12.75">
      <c r="C1435" s="26"/>
    </row>
  </sheetData>
  <sheetProtection password="DFD4" sheet="1" objects="1" scenarios="1" sort="0" autoFilter="0"/>
  <autoFilter ref="A1:AU792"/>
  <mergeCells count="12">
    <mergeCell ref="L457:L458"/>
    <mergeCell ref="AA615:AA617"/>
    <mergeCell ref="L581:L587"/>
    <mergeCell ref="AA581:AA587"/>
    <mergeCell ref="AA611:AA614"/>
    <mergeCell ref="L201:L204"/>
    <mergeCell ref="Y201:Y204"/>
    <mergeCell ref="AA201:AA204"/>
    <mergeCell ref="L415:L418"/>
    <mergeCell ref="N415:N418"/>
    <mergeCell ref="O415:O418"/>
    <mergeCell ref="AA415:AA418"/>
  </mergeCells>
  <hyperlinks>
    <hyperlink ref="O159" r:id="rId1" display="MTC"/>
    <hyperlink ref="O157" r:id="rId2" display="AC Transit"/>
    <hyperlink ref="O158" r:id="rId3" display="Muni / FTA"/>
    <hyperlink ref="O162" r:id="rId4" display="BART"/>
    <hyperlink ref="O163" r:id="rId5" display="SFCTA"/>
    <hyperlink ref="O156" r:id="rId6" display="BART"/>
    <hyperlink ref="O161" r:id="rId7" display="SMART"/>
    <hyperlink ref="O166" r:id="rId8" display="DART"/>
    <hyperlink ref="O167" r:id="rId9" display="DART"/>
    <hyperlink ref="O173" r:id="rId10" display="Fort Worth"/>
    <hyperlink ref="O170" r:id="rId11" display="OCTA"/>
    <hyperlink ref="O185" r:id="rId12" display="PATCO"/>
    <hyperlink ref="O184" r:id="rId13" display="PATCO"/>
    <hyperlink ref="O187" r:id="rId14" display="DVRPC"/>
    <hyperlink ref="O188" r:id="rId15" display="Montgomery Co"/>
    <hyperlink ref="O192" r:id="rId16" display="DVRPC"/>
    <hyperlink ref="O543" r:id="rId17" display="UTA"/>
    <hyperlink ref="O544" r:id="rId18" display="UTA"/>
    <hyperlink ref="O545" r:id="rId19" display="UTA"/>
    <hyperlink ref="O547" r:id="rId20" display="UTA"/>
    <hyperlink ref="O546" r:id="rId21" display="UTA"/>
    <hyperlink ref="O550" r:id="rId22" display="UTA"/>
    <hyperlink ref="O551" r:id="rId23" display="UTA"/>
    <hyperlink ref="O548" r:id="rId24" display="UTA"/>
    <hyperlink ref="O272" r:id="rId25" display="Valley Metro"/>
    <hyperlink ref="O269" r:id="rId26" display="Valley Metro"/>
    <hyperlink ref="O271" r:id="rId27" display="Valley Metro"/>
    <hyperlink ref="O270" r:id="rId28" display="Vallet Metro"/>
    <hyperlink ref="O273" r:id="rId29" display="Valley Metro"/>
    <hyperlink ref="O268" r:id="rId30" display="Valley Metro"/>
    <hyperlink ref="O267" r:id="rId31" display="Valley Metro"/>
    <hyperlink ref="O274" r:id="rId32" display="MAG"/>
    <hyperlink ref="O276" r:id="rId33" display="MAG"/>
    <hyperlink ref="O275" r:id="rId34" display="MAG"/>
    <hyperlink ref="O277" r:id="rId35" display="MAG"/>
    <hyperlink ref="O432" r:id="rId36" display="TBARTA"/>
    <hyperlink ref="O433" r:id="rId37" display="TBARTA"/>
    <hyperlink ref="O450" r:id="rId38" display="Sacramento RT"/>
    <hyperlink ref="O449" r:id="rId39" display="Sacramento RT"/>
    <hyperlink ref="O464" r:id="rId40" display="CATS"/>
    <hyperlink ref="O467" r:id="rId41" display="CATS"/>
    <hyperlink ref="O465" r:id="rId42" display="CATS"/>
    <hyperlink ref="O466" r:id="rId43" display="CATS"/>
    <hyperlink ref="O539" r:id="rId44" display="City of Austin"/>
    <hyperlink ref="O540" r:id="rId45" display="Capital Metro"/>
    <hyperlink ref="O565" r:id="rId46" display="HRT"/>
    <hyperlink ref="O561" r:id="rId47" display="Triangle Transit"/>
    <hyperlink ref="O634" r:id="rId48" display="B MPO"/>
    <hyperlink ref="O638" r:id="rId49" display="GBNRTC"/>
    <hyperlink ref="O639:O641" r:id="rId50" display="GBNRTC"/>
    <hyperlink ref="O635" r:id="rId51" display="B MPO"/>
    <hyperlink ref="O657" r:id="rId52" display="RTA"/>
    <hyperlink ref="O682" r:id="rId53" display="Metroplan"/>
    <hyperlink ref="O704" r:id="rId54" display="Chattanooga MPO"/>
    <hyperlink ref="O693" r:id="rId55" display="Lehigh Valley MPO"/>
    <hyperlink ref="O694" r:id="rId56" display="CRPC"/>
    <hyperlink ref="O695" r:id="rId57" display="KernCog"/>
    <hyperlink ref="O696" r:id="rId58" display="CATSO"/>
    <hyperlink ref="O698" r:id="rId59" display="Hidalgo Co CRD"/>
    <hyperlink ref="O700" r:id="rId60" display="TMACOG"/>
    <hyperlink ref="O697" r:id="rId61" display="City of El Paso"/>
    <hyperlink ref="O702" r:id="rId62" display="SMTCMPO"/>
    <hyperlink ref="O703" r:id="rId63" display="OTO"/>
    <hyperlink ref="O705" r:id="rId64" display="Lex MPO"/>
    <hyperlink ref="O709" r:id="rId65" display="SJCOG"/>
    <hyperlink ref="O712" r:id="rId66" display="Eastgate COG"/>
    <hyperlink ref="O714" r:id="rId67" display="TCRPC"/>
    <hyperlink ref="O715" r:id="rId68" display="TCRPC"/>
    <hyperlink ref="O716" r:id="rId69" display="TCRPC"/>
    <hyperlink ref="O718" r:id="rId70" display="BCDCOG"/>
    <hyperlink ref="O719" r:id="rId71" display="WAMPOKS"/>
    <hyperlink ref="O720" r:id="rId72" display="DMAMPO"/>
    <hyperlink ref="O722" r:id="rId73" display="Transport 2020"/>
    <hyperlink ref="O730" r:id="rId74" display="PACTSPLAN"/>
    <hyperlink ref="O731" r:id="rId75" display="NIRCC"/>
    <hyperlink ref="O733" r:id="rId76" display="CCDC"/>
    <hyperlink ref="O736" r:id="rId77" display="Mobile MPO"/>
    <hyperlink ref="O737" r:id="rId78" display="SWFLMPO"/>
    <hyperlink ref="O738" r:id="rId79" display="TBARTA"/>
    <hyperlink ref="O739" r:id="rId80" display="CMPDD"/>
    <hyperlink ref="O740" r:id="rId81" display="MACOG"/>
    <hyperlink ref="O741" r:id="rId82" display="HSVCITY"/>
    <hyperlink ref="O743" r:id="rId83" display="Luzerne Co"/>
    <hyperlink ref="O744" r:id="rId84" display="Lafayette MPO"/>
    <hyperlink ref="O746" r:id="rId85" display="City of Augusta"/>
    <hyperlink ref="O745" r:id="rId86" display="St. Lucie TPO"/>
    <hyperlink ref="O747" r:id="rId87" display="Space Coast TPO"/>
    <hyperlink ref="O748" r:id="rId88" display="YAMPO"/>
    <hyperlink ref="O749" r:id="rId89" display="Tri-County MPO"/>
    <hyperlink ref="O750" r:id="rId90" display="Stan COG"/>
    <hyperlink ref="O751" r:id="rId91" display="City of Lancaster"/>
    <hyperlink ref="O752" r:id="rId92" display="JCMPO"/>
    <hyperlink ref="O759" r:id="rId93" display="Lane Transit"/>
    <hyperlink ref="O758" r:id="rId94" display="TAMC"/>
    <hyperlink ref="O757" r:id="rId95" display="City of Reno"/>
    <hyperlink ref="O760" r:id="rId96" display="FTA"/>
    <hyperlink ref="P760" r:id="rId97" display="Mason Corridor"/>
    <hyperlink ref="Q722" r:id="rId98" display="Map LPA 2a"/>
    <hyperlink ref="Q759" r:id="rId99" display="Map"/>
    <hyperlink ref="Q707" r:id="rId100" display="Rapid Routes"/>
    <hyperlink ref="P157" r:id="rId101" display="FTA"/>
    <hyperlink ref="P657" r:id="rId102" display="FTA"/>
    <hyperlink ref="O160" r:id="rId103" display="VTA"/>
    <hyperlink ref="Q162" r:id="rId104" display="Alternative 3"/>
    <hyperlink ref="Q156" r:id="rId105" display="Map"/>
    <hyperlink ref="O155" r:id="rId106" display="BART"/>
    <hyperlink ref="Y155" r:id="rId107" display="Partners"/>
    <hyperlink ref="P160" r:id="rId108" display="FTA"/>
    <hyperlink ref="Y160" r:id="rId109" display="Lots"/>
    <hyperlink ref="Q159" r:id="rId110" display="Map"/>
    <hyperlink ref="Q155" r:id="rId111" display="Map"/>
    <hyperlink ref="Q160" r:id="rId112" display="Map"/>
    <hyperlink ref="Q157" r:id="rId113" display="Map"/>
    <hyperlink ref="Q166" r:id="rId114" display="Map Pg 2-13"/>
    <hyperlink ref="O174" r:id="rId115" display="Fort Worth"/>
    <hyperlink ref="O172" r:id="rId116" display="DART"/>
    <hyperlink ref="Q185" r:id="rId117" display="Map"/>
    <hyperlink ref="P185" r:id="rId118" display="AA Report"/>
    <hyperlink ref="R185" r:id="rId119" display="Local Issues"/>
    <hyperlink ref="P184" r:id="rId120" display="AA Report"/>
    <hyperlink ref="P192" r:id="rId121" display="Feasibility"/>
    <hyperlink ref="Q433" r:id="rId122" display="Map"/>
    <hyperlink ref="Q432" r:id="rId123" display="Map"/>
    <hyperlink ref="Q450" r:id="rId124" display="Map"/>
    <hyperlink ref="Y450" r:id="rId125" display="Pg 7-2"/>
    <hyperlink ref="Z450" r:id="rId126" display="Pg 7-4"/>
    <hyperlink ref="Q449" r:id="rId127" display="Map"/>
    <hyperlink ref="P448" r:id="rId128" display="Program EIR"/>
    <hyperlink ref="Q448" r:id="rId129" display="Map"/>
    <hyperlink ref="Z449" r:id="rId130" display="Pg 2-17"/>
    <hyperlink ref="Y449" r:id="rId131" display="Pg 2-17"/>
    <hyperlink ref="Z448" r:id="rId132" display="Pg 2-17"/>
    <hyperlink ref="Y448" r:id="rId133" display="Pg 2-17"/>
    <hyperlink ref="P464" r:id="rId134" display="FTA"/>
    <hyperlink ref="Q464" r:id="rId135" display="Map"/>
    <hyperlink ref="Y464" r:id="rId136" display="Pg A-156"/>
    <hyperlink ref="Y465" r:id="rId137" display="TIF &amp; Traditional"/>
    <hyperlink ref="O451" r:id="rId138" display="City of West Sac"/>
    <hyperlink ref="P451" r:id="rId139" display="F EIR"/>
    <hyperlink ref="Q451" r:id="rId140" display="Map pg ES-1"/>
    <hyperlink ref="Q466" r:id="rId141" display="Map"/>
    <hyperlink ref="Q463" r:id="rId142" display="Map"/>
    <hyperlink ref="O473:O478" r:id="rId143" display="Portland"/>
    <hyperlink ref="O471" r:id="rId144" display="CRC"/>
    <hyperlink ref="O470" r:id="rId145" display="Tri Met"/>
    <hyperlink ref="O472" r:id="rId146" display="Metro"/>
    <hyperlink ref="Q470" r:id="rId147" display="Map"/>
    <hyperlink ref="P470" r:id="rId148" display="FTA"/>
    <hyperlink ref="Y470" r:id="rId149" display="Pg A-162"/>
    <hyperlink ref="Q472" r:id="rId150" display="Map"/>
    <hyperlink ref="Q471" r:id="rId151" display="Map"/>
    <hyperlink ref="Y472" r:id="rId152" display="Pg 5-4"/>
    <hyperlink ref="Q473:Q478" r:id="rId153" display="Map pg 40"/>
    <hyperlink ref="Y473" r:id="rId154" display="http://www.portlandonline.com/transportation/index.cfm?c=35953&amp;a=321180"/>
    <hyperlink ref="Y474:Y478" r:id="rId155" display="http://www.portlandonline.com/transportation/index.cfm?c=35953&amp;a=321180"/>
    <hyperlink ref="P539" r:id="rId156" display="City of Austin"/>
    <hyperlink ref="Q539" r:id="rId157" display="Map"/>
    <hyperlink ref="Y539" r:id="rId158" display="Pg EX-5"/>
    <hyperlink ref="Q540" r:id="rId159" display="Map Pg 3"/>
    <hyperlink ref="Q541" r:id="rId160" display="Map Pg 3"/>
    <hyperlink ref="Q543" r:id="rId161" display="Map"/>
    <hyperlink ref="Y543" r:id="rId162" display="Pg 7-1"/>
    <hyperlink ref="Q544" r:id="rId163" display="Map Pg 2-2"/>
    <hyperlink ref="Q546" r:id="rId164" display="Figure 1"/>
    <hyperlink ref="Q545" r:id="rId165" display="Map"/>
    <hyperlink ref="Q547" r:id="rId166" display="Map"/>
    <hyperlink ref="Y546" r:id="rId167" display="Pg A-174"/>
    <hyperlink ref="P547" r:id="rId168" display="FTA"/>
    <hyperlink ref="Y547" r:id="rId169" display="Pg 6-19"/>
    <hyperlink ref="O549" r:id="rId170" display="UTA"/>
    <hyperlink ref="O553" r:id="rId171" display="UTA"/>
    <hyperlink ref="Q553" r:id="rId172" display="Map"/>
    <hyperlink ref="O552" r:id="rId173" display="UTA"/>
    <hyperlink ref="Q548" r:id="rId174" display="Map"/>
    <hyperlink ref="Q549" r:id="rId175" display="Map"/>
    <hyperlink ref="Q551" r:id="rId176" display="Map Pg 2-22"/>
    <hyperlink ref="Q550" r:id="rId177" display="Map"/>
    <hyperlink ref="Y551" r:id="rId178" display="Pg 5-9"/>
    <hyperlink ref="Q552" r:id="rId179" display="Maps"/>
    <hyperlink ref="Q557" r:id="rId180" display="Map"/>
    <hyperlink ref="Q558" r:id="rId181" display="Map"/>
    <hyperlink ref="Q559" r:id="rId182" display="Map"/>
    <hyperlink ref="Q565" r:id="rId183" display="Map"/>
    <hyperlink ref="O562:O563" r:id="rId184" display="Triangle Transit"/>
    <hyperlink ref="Q561" r:id="rId185" display="Map"/>
    <hyperlink ref="Q562:Q563" r:id="rId186" display="Map"/>
    <hyperlink ref="O567" r:id="rId187" display="HRT"/>
    <hyperlink ref="O568:O570" r:id="rId188" display="HRT"/>
    <hyperlink ref="Q567" r:id="rId189" display="Map pg 7"/>
    <hyperlink ref="Q568:Q570" r:id="rId190" display="Map pg 7"/>
    <hyperlink ref="Q566" r:id="rId191" display="Map pg 6"/>
    <hyperlink ref="Q575" r:id="rId192" display="Map Pg 49"/>
    <hyperlink ref="Q577" r:id="rId193" display="Map Pg 37"/>
    <hyperlink ref="O575" r:id="rId194" display="DWSP"/>
    <hyperlink ref="I606" r:id="rId195" display="Stalled"/>
    <hyperlink ref="P606" r:id="rId196" display="Alternative 2"/>
    <hyperlink ref="O606" r:id="rId197" display="MATA"/>
    <hyperlink ref="Y606" r:id="rId198" display="Pg 2-42"/>
    <hyperlink ref="Z606" r:id="rId199" display="Pg 2-48"/>
    <hyperlink ref="Q606" r:id="rId200" display="Map Pg 2-24"/>
    <hyperlink ref="Q619" r:id="rId201" display="Map Pg 14"/>
    <hyperlink ref="O619" r:id="rId202" display="GPATS"/>
    <hyperlink ref="O620" r:id="rId203" display="GPATS"/>
    <hyperlink ref="AA619" r:id="rId204" display="3 Alternatives"/>
    <hyperlink ref="P619" r:id="rId205" display="Transit Element"/>
    <hyperlink ref="AA620" r:id="rId206" display="3 Alternatives"/>
    <hyperlink ref="Q620" r:id="rId207" display="Map Pg 14"/>
    <hyperlink ref="Q634" r:id="rId208" display="Map"/>
    <hyperlink ref="O636" r:id="rId209" display="ITP Project"/>
    <hyperlink ref="Q635" r:id="rId210" display="Map"/>
    <hyperlink ref="Q636" r:id="rId211" display="Map"/>
    <hyperlink ref="P634" r:id="rId212" display="System Brochure"/>
    <hyperlink ref="Y647" r:id="rId213" display="Pg 31"/>
    <hyperlink ref="Z647" r:id="rId214" display="Pg 36"/>
    <hyperlink ref="Q647" r:id="rId215" display="Map Pg 24"/>
    <hyperlink ref="O647" r:id="rId216" display="MVRPC"/>
    <hyperlink ref="Q657" r:id="rId217" display="Map"/>
    <hyperlink ref="Y657" r:id="rId218" display="Pg A-46"/>
    <hyperlink ref="O658" r:id="rId219" display="RTA"/>
    <hyperlink ref="O659" r:id="rId220" display="RTA"/>
    <hyperlink ref="Q658" r:id="rId221" display="Map"/>
    <hyperlink ref="Q659" r:id="rId222" display="Map"/>
    <hyperlink ref="Z658" r:id="rId223" display="Pg 151"/>
    <hyperlink ref="Z659" r:id="rId224" display="Pg 151"/>
    <hyperlink ref="Y658" r:id="rId225" display="Pg 152"/>
    <hyperlink ref="Y659" r:id="rId226" display="Pg 152"/>
    <hyperlink ref="Y159" r:id="rId227" display="Listing"/>
    <hyperlink ref="AA161" r:id="rId228" display="http://www.sonomamarintrain.org/userfiles/file/Board Workshop Agenda Packet2.pdf"/>
    <hyperlink ref="Q682" r:id="rId229" display="Map Pg 17-18"/>
    <hyperlink ref="O683:O686" r:id="rId230" display="Metroplan"/>
    <hyperlink ref="Q683:Q686" r:id="rId231" display="Map Pg 17-18"/>
    <hyperlink ref="O11" r:id="rId232" display="NJ Transit"/>
    <hyperlink ref="Q11" r:id="rId233" display="Map"/>
    <hyperlink ref="O14" r:id="rId234" display="NJ Transit"/>
    <hyperlink ref="O13" r:id="rId235" display="NJ Transit"/>
    <hyperlink ref="Q13" r:id="rId236" display="Map"/>
    <hyperlink ref="Q14" r:id="rId237" display="Map"/>
    <hyperlink ref="P5" r:id="rId238" display="FTA"/>
    <hyperlink ref="O5" r:id="rId239" display="MTA"/>
    <hyperlink ref="O20" r:id="rId240" display="MTA"/>
    <hyperlink ref="O7" r:id="rId241" display="MTA"/>
    <hyperlink ref="O16" r:id="rId242" display="MTA"/>
    <hyperlink ref="O17" r:id="rId243" display="MTA"/>
    <hyperlink ref="O18" r:id="rId244" display="MTA"/>
    <hyperlink ref="O6" r:id="rId245" display="MTA"/>
    <hyperlink ref="O9" r:id="rId246" display="NY DOT"/>
    <hyperlink ref="Q9" r:id="rId247" display="Map Pg 8"/>
    <hyperlink ref="O19" r:id="rId248" display="NY DOT"/>
    <hyperlink ref="Q19" r:id="rId249" display="Map"/>
    <hyperlink ref="Q10" r:id="rId250" display="Map"/>
    <hyperlink ref="O10" r:id="rId251" display="NY DOT"/>
    <hyperlink ref="Q186" r:id="rId252" display="Map"/>
    <hyperlink ref="O186" r:id="rId253" display="NJ Transit"/>
    <hyperlink ref="O15" r:id="rId254" display="NJTPA"/>
    <hyperlink ref="O21" r:id="rId255" display="NJTPA"/>
    <hyperlink ref="Y722" r:id="rId256" display="Pg 24"/>
    <hyperlink ref="Z722" r:id="rId257" display="Pg 37"/>
    <hyperlink ref="Y162" r:id="rId258" display="Pg 39"/>
    <hyperlink ref="Z162" r:id="rId259" display="Pg 40"/>
    <hyperlink ref="Q5" r:id="rId260" display="Map"/>
    <hyperlink ref="Q20" r:id="rId261" display="Map"/>
    <hyperlink ref="O556" r:id="rId262" display="SLC"/>
    <hyperlink ref="Y556" r:id="rId263" display="Pg 34"/>
    <hyperlink ref="Z556" r:id="rId264" display="Pg 34"/>
    <hyperlink ref="O724" r:id="rId265" display="Colorado Springs"/>
    <hyperlink ref="O725:O728" r:id="rId266" display="Colorado Springs"/>
    <hyperlink ref="Q724" r:id="rId267" display="Map Ch 4"/>
    <hyperlink ref="Q725:Q728" r:id="rId268" display="Map Ch 4"/>
    <hyperlink ref="Q733" r:id="rId269" display="Map Pg 2"/>
    <hyperlink ref="O643" r:id="rId270" display="NY5"/>
    <hyperlink ref="Q643" r:id="rId271" display="p. 19"/>
    <hyperlink ref="O175" r:id="rId272" display="NCTCOG"/>
    <hyperlink ref="Q175" r:id="rId273" display="Map"/>
    <hyperlink ref="O176" r:id="rId274" display="NCTCOG"/>
    <hyperlink ref="O177" r:id="rId275" display="NCTCOG"/>
    <hyperlink ref="O178" r:id="rId276" display="NCTCOG"/>
    <hyperlink ref="O168" r:id="rId277" display="DCTA"/>
    <hyperlink ref="O171" r:id="rId278" display="The T"/>
    <hyperlink ref="O179" r:id="rId279" display="NCTCOG"/>
    <hyperlink ref="O180" r:id="rId280" display="NCTCOG"/>
    <hyperlink ref="P176" r:id="rId281" display="More details"/>
    <hyperlink ref="Q168" r:id="rId282" display="Map"/>
    <hyperlink ref="Q171" r:id="rId283" display="Map"/>
    <hyperlink ref="Q434" r:id="rId284" display="Map"/>
    <hyperlink ref="Q435" r:id="rId285" display="Map"/>
    <hyperlink ref="O434" r:id="rId286" display="TBARTA"/>
    <hyperlink ref="O435" r:id="rId287" display="TBARTA"/>
    <hyperlink ref="O566" r:id="rId288" display="HRT"/>
    <hyperlink ref="Y172" r:id="rId289" display="Pg 5-3"/>
    <hyperlink ref="Z172" r:id="rId290" display="Pg 5-3-2"/>
    <hyperlink ref="Q169" r:id="rId291" display="Map Pg 3"/>
    <hyperlink ref="P432" r:id="rId292" display="Data Location"/>
    <hyperlink ref="O710" r:id="rId293" display="SJCOG"/>
    <hyperlink ref="O708" r:id="rId294" display="SJCOG"/>
    <hyperlink ref="O707" r:id="rId295" display="SJCOG"/>
    <hyperlink ref="O607" r:id="rId296" display="Memphis MPO"/>
    <hyperlink ref="O608" r:id="rId297" display="Memphis MPO"/>
    <hyperlink ref="O99" r:id="rId298" display="MTA"/>
    <hyperlink ref="O102" r:id="rId299" display="MDOT"/>
    <hyperlink ref="O94" r:id="rId300" display="Metro"/>
    <hyperlink ref="O103" r:id="rId301" display="WMATA"/>
    <hyperlink ref="O113" r:id="rId302" display="DCDOT"/>
    <hyperlink ref="Y94" r:id="rId303" display="FTA"/>
    <hyperlink ref="Z94" r:id="rId304" display="FTA"/>
    <hyperlink ref="O97" r:id="rId305" display="Metro"/>
    <hyperlink ref="Q99" r:id="rId306" display="Map"/>
    <hyperlink ref="Q103" r:id="rId307" display="Map"/>
    <hyperlink ref="Q94" r:id="rId308" display="Map"/>
    <hyperlink ref="Q97" r:id="rId309" display="Map"/>
    <hyperlink ref="Q102" r:id="rId310" display="Map"/>
    <hyperlink ref="Q96" r:id="rId311" display="p. 4-19"/>
    <hyperlink ref="Q95" r:id="rId312" display="p. 4-20"/>
    <hyperlink ref="Q121" r:id="rId313" display="p. 4-32"/>
    <hyperlink ref="Q122" r:id="rId314" display="p. 4-33"/>
    <hyperlink ref="Q123" r:id="rId315" display="p. 4-34"/>
    <hyperlink ref="Q124" r:id="rId316" display="p. 4-35"/>
    <hyperlink ref="Q125" r:id="rId317" display="p. 4-36"/>
    <hyperlink ref="Q126" r:id="rId318" display="p. 4-37"/>
    <hyperlink ref="Q127" r:id="rId319" display="p. 4-38"/>
    <hyperlink ref="Q113" r:id="rId320" display="p. 4-27"/>
    <hyperlink ref="Q114" r:id="rId321" display="p. 4-22"/>
    <hyperlink ref="Q115" r:id="rId322" display="p. 4-23"/>
    <hyperlink ref="Q116" r:id="rId323" display="p. 4-24"/>
    <hyperlink ref="Q117" r:id="rId324" display="p. 4-26"/>
    <hyperlink ref="Q118" r:id="rId325" display="p. 4-29"/>
    <hyperlink ref="Q119" r:id="rId326" display="p. 4-30"/>
    <hyperlink ref="Q120" r:id="rId327" display="p. 4-25"/>
    <hyperlink ref="Q128" r:id="rId328" display="p. 4-28"/>
    <hyperlink ref="Q129" r:id="rId329" display="p. 4-40"/>
    <hyperlink ref="Q130" r:id="rId330" display="p. 4-41"/>
    <hyperlink ref="Q131" r:id="rId331" display="p. 4-42"/>
    <hyperlink ref="Q132" r:id="rId332" display="p. 4-43"/>
    <hyperlink ref="Q133" r:id="rId333" display="p. 4-44"/>
    <hyperlink ref="Q98" r:id="rId334" display="Map"/>
    <hyperlink ref="Q137:Q139" r:id="rId335" display="Map"/>
    <hyperlink ref="Q137" r:id="rId336" display="Map"/>
    <hyperlink ref="O101" r:id="rId337" display="MTA"/>
    <hyperlink ref="Q101" r:id="rId338" display="p. 16"/>
    <hyperlink ref="O105" r:id="rId339" display="Charles Street "/>
    <hyperlink ref="Q105" r:id="rId340" display="Map"/>
    <hyperlink ref="O109:O129" r:id="rId341" display="DCDOT"/>
    <hyperlink ref="Q135" r:id="rId342" display="Map"/>
    <hyperlink ref="O134" r:id="rId343" display="DCDOT"/>
    <hyperlink ref="Q134" r:id="rId344" display="Map"/>
    <hyperlink ref="Q111" r:id="rId345" display="Map"/>
    <hyperlink ref="O111" r:id="rId346" display="WMATA"/>
    <hyperlink ref="O106" r:id="rId347" display="NVTA"/>
    <hyperlink ref="O98:O99" r:id="rId348" display="NVTA"/>
    <hyperlink ref="O110" r:id="rId349" display="WMATA"/>
    <hyperlink ref="Q110" r:id="rId350" display="Map"/>
    <hyperlink ref="O137" r:id="rId351" display="MTA"/>
    <hyperlink ref="O135:O137" r:id="rId352" display="MTA"/>
    <hyperlink ref="O138:O139" r:id="rId353" display="MTA"/>
    <hyperlink ref="Q138" r:id="rId354" display="Map"/>
    <hyperlink ref="O104" r:id="rId355" display="H.R. 55"/>
    <hyperlink ref="O109" r:id="rId356" display="NVTA"/>
    <hyperlink ref="O146" r:id="rId357" display="MBTA"/>
    <hyperlink ref="O149" r:id="rId358" display="MBTA"/>
    <hyperlink ref="O143" r:id="rId359" display="CTPS"/>
    <hyperlink ref="O152" r:id="rId360" display="RIPTA"/>
    <hyperlink ref="Q141" r:id="rId361" display="Map"/>
    <hyperlink ref="Q152" r:id="rId362" display="Map"/>
    <hyperlink ref="Q147" r:id="rId363" display="p. 2"/>
    <hyperlink ref="O147" r:id="rId364" display="FTA"/>
    <hyperlink ref="O151" r:id="rId365" display="RIDOT"/>
    <hyperlink ref="O141" r:id="rId366" display="RIDOT"/>
    <hyperlink ref="O143:O144" r:id="rId367" display="CTPS"/>
    <hyperlink ref="Q142" r:id="rId368" display="Map"/>
    <hyperlink ref="Q143:Q144" r:id="rId369" display="p. 5"/>
    <hyperlink ref="O142" r:id="rId370" display="MBTA"/>
    <hyperlink ref="Q146" r:id="rId371" display="Map"/>
    <hyperlink ref="O150" r:id="rId372" display="MassDOT"/>
    <hyperlink ref="O148" r:id="rId373" display="MassDOT"/>
    <hyperlink ref="Q143" r:id="rId374" display="Map"/>
    <hyperlink ref="Q148" r:id="rId375" display="Map"/>
    <hyperlink ref="Q145" r:id="rId376" display="Map"/>
    <hyperlink ref="Q150" r:id="rId377" display="Map"/>
    <hyperlink ref="O213" r:id="rId378" display="MARTA"/>
    <hyperlink ref="O218" r:id="rId379" display="MARTA"/>
    <hyperlink ref="O223" r:id="rId380" display="MARTA"/>
    <hyperlink ref="O214" r:id="rId381" display="Atlanta Downtown"/>
    <hyperlink ref="O215" r:id="rId382" display="Atlanta Downtown"/>
    <hyperlink ref="Q223" r:id="rId383" display="Map"/>
    <hyperlink ref="Q213" r:id="rId384" display="Map"/>
    <hyperlink ref="Q226" r:id="rId385" display="Map"/>
    <hyperlink ref="Q218" r:id="rId386" display="Map"/>
    <hyperlink ref="O221" r:id="rId387" display="FTA"/>
    <hyperlink ref="O222" r:id="rId388" display="FTA"/>
    <hyperlink ref="O219" r:id="rId389" display="MARTA"/>
    <hyperlink ref="Q219" r:id="rId390" display="Map"/>
    <hyperlink ref="O225" r:id="rId391" display="MARTA"/>
    <hyperlink ref="Q225" r:id="rId392" display="p. 3"/>
    <hyperlink ref="Q224" r:id="rId393" display="Map"/>
    <hyperlink ref="O224" r:id="rId394" display="MARTA"/>
    <hyperlink ref="O217" r:id="rId395" display="Source"/>
    <hyperlink ref="Q217" r:id="rId396" display="Map"/>
    <hyperlink ref="O229:O233" r:id="rId397" display="ARC"/>
    <hyperlink ref="O226" r:id="rId398" display="Atlanta Downtown"/>
    <hyperlink ref="O220" r:id="rId399" display="ARC"/>
    <hyperlink ref="P217" r:id="rId400" display="See also: Concept 3 Presentation"/>
    <hyperlink ref="P228:P233" r:id="rId401" display="See also: Concept 3 Presentation"/>
    <hyperlink ref="P228" r:id="rId402" display="See also: Concept 3 Presentation"/>
    <hyperlink ref="P227" r:id="rId403" display="See also: Concept 3 Presentation"/>
    <hyperlink ref="P220" r:id="rId404" display="See also: Concept 3 Presentation"/>
    <hyperlink ref="P219" r:id="rId405" display="See also: Concept 3 Presentation"/>
    <hyperlink ref="P218" r:id="rId406" display="See also: Concept 3 Presentation"/>
    <hyperlink ref="O228:O232" r:id="rId407" display="Source"/>
    <hyperlink ref="O233" r:id="rId408" display="ARC"/>
    <hyperlink ref="O228" r:id="rId409" display="ARC"/>
    <hyperlink ref="O227" r:id="rId410" display="ARC"/>
    <hyperlink ref="O280" r:id="rId411" display="Sound Transit"/>
    <hyperlink ref="O285" r:id="rId412" display="Sound Transit"/>
    <hyperlink ref="O282" r:id="rId413" display="Sound Transit"/>
    <hyperlink ref="O283" r:id="rId414" display="Sound Transit"/>
    <hyperlink ref="O286" r:id="rId415" display="Sound Transit"/>
    <hyperlink ref="O287" r:id="rId416" display="Sound Transit"/>
    <hyperlink ref="Q280" r:id="rId417" display="Map"/>
    <hyperlink ref="Q285" r:id="rId418" display="Map"/>
    <hyperlink ref="Q282" r:id="rId419" display="Map"/>
    <hyperlink ref="Q283" r:id="rId420" display="p. 2"/>
    <hyperlink ref="Q287" r:id="rId421" display="Map"/>
    <hyperlink ref="Q292" r:id="rId422" display="Map"/>
    <hyperlink ref="O292" r:id="rId423" display="WSDOT"/>
    <hyperlink ref="Q279" r:id="rId424" display="Map"/>
    <hyperlink ref="Q288" r:id="rId425" display="Map"/>
    <hyperlink ref="Q289" r:id="rId426" display="Map"/>
    <hyperlink ref="Q290" r:id="rId427" display="Map"/>
    <hyperlink ref="Q291" r:id="rId428" display="Map"/>
    <hyperlink ref="O281" r:id="rId429" display="Sound Transit"/>
    <hyperlink ref="Q281" r:id="rId430" display="Map"/>
    <hyperlink ref="O279" r:id="rId431" display="Seattle Streetcar"/>
    <hyperlink ref="O291" r:id="rId432" display="Seattle Streetcar"/>
    <hyperlink ref="O290" r:id="rId433" display="Seattle Streetcar"/>
    <hyperlink ref="O289" r:id="rId434" display="Seattle Streetcar"/>
    <hyperlink ref="O288" r:id="rId435" display="Seattle Streetcar"/>
    <hyperlink ref="O286:O288" r:id="rId436" display="King County Metro"/>
    <hyperlink ref="Q286" r:id="rId437" display="Map"/>
    <hyperlink ref="O293" r:id="rId438" display="Puyallup Transit"/>
    <hyperlink ref="Q293" r:id="rId439" display="p. 2"/>
    <hyperlink ref="O294" r:id="rId440" display="Issaquah Valley Trolley"/>
    <hyperlink ref="O311" r:id="rId441" display="Hennepin County"/>
    <hyperlink ref="O307" r:id="rId442" display="Metropolitan Council"/>
    <hyperlink ref="O312" r:id="rId443" display="Washington County"/>
    <hyperlink ref="O313" r:id="rId444" display="Ramsey County"/>
    <hyperlink ref="O315" r:id="rId445" display="Dakota County"/>
    <hyperlink ref="P321" r:id="rId446" display="http://www.ci.minneapolis.mn.us/public-works/trans-plan/StreetcarStudy.asp"/>
    <hyperlink ref="O304" r:id="rId447" display="Met Council"/>
    <hyperlink ref="Q304" r:id="rId448" display="Map"/>
    <hyperlink ref="Q308" r:id="rId449" display="Map"/>
    <hyperlink ref="Q311" r:id="rId450" display="Map"/>
    <hyperlink ref="O336" r:id="rId451" display="2030 Transportation Policy Plan"/>
    <hyperlink ref="Q307" r:id="rId452" display="Map"/>
    <hyperlink ref="Q312" r:id="rId453" display="Map"/>
    <hyperlink ref="Q316" r:id="rId454" display="Regional Map"/>
    <hyperlink ref="Q329:Q334" r:id="rId455" display="Regional Map"/>
    <hyperlink ref="Q321" r:id="rId456" display="Long-Term Map"/>
    <hyperlink ref="Q322" r:id="rId457" display="Downtown Map"/>
    <hyperlink ref="Q306" r:id="rId458" display="Map "/>
    <hyperlink ref="Q309" r:id="rId459" display="Downtown Map"/>
    <hyperlink ref="Q323" r:id="rId460" display="Downtown Map"/>
    <hyperlink ref="Q324" r:id="rId461" display="Downtown Map"/>
    <hyperlink ref="Q310" r:id="rId462" display="Downtown Map"/>
    <hyperlink ref="Q313" r:id="rId463" display="Map"/>
    <hyperlink ref="Q314" r:id="rId464" display="Map"/>
    <hyperlink ref="O314" r:id="rId465" display="Washington County"/>
    <hyperlink ref="O325" r:id="rId466" display="Met Council"/>
    <hyperlink ref="O317:O325" r:id="rId467" display="Met Council"/>
    <hyperlink ref="O308" r:id="rId468" display="Met Council"/>
    <hyperlink ref="O316" r:id="rId469" display="Met Council"/>
    <hyperlink ref="O317" r:id="rId470" display="Met Council"/>
    <hyperlink ref="O305" r:id="rId471" display="Met Council"/>
    <hyperlink ref="O318" r:id="rId472" display="Met Council"/>
    <hyperlink ref="O319" r:id="rId473" display="Met Council"/>
    <hyperlink ref="O320" r:id="rId474" display="Met Council"/>
    <hyperlink ref="O335" r:id="rId475" display="Met Council"/>
    <hyperlink ref="O306" r:id="rId476" display="Met Council"/>
    <hyperlink ref="O341" r:id="rId477" display="Denver RTD"/>
    <hyperlink ref="O339:O347" r:id="rId478" display="Denver RTD"/>
    <hyperlink ref="Q338" r:id="rId479" display="EC Home Page"/>
    <hyperlink ref="Q342" r:id="rId480" display="GL Home Page"/>
    <hyperlink ref="Q345" r:id="rId481" display="I-225 Home page"/>
    <hyperlink ref="Q346" r:id="rId482" display="Map"/>
    <hyperlink ref="Q341" r:id="rId483" display="NW Home Page"/>
    <hyperlink ref="Q347" r:id="rId484" display="SE Home Page"/>
    <hyperlink ref="Q348" r:id="rId485" display="SW Home Page"/>
    <hyperlink ref="Q343" r:id="rId486" display="US 36 Home Page"/>
    <hyperlink ref="Q339" r:id="rId487" display="WC Home Page"/>
    <hyperlink ref="Q344" r:id="rId488" display="CC Home Page"/>
    <hyperlink ref="Q349" r:id="rId489" display="Study Area Map"/>
    <hyperlink ref="O349" r:id="rId490" display="Colfax Streetcar Feasibility Study"/>
    <hyperlink ref="O340" r:id="rId491" display="DUSPA"/>
    <hyperlink ref="Q340" r:id="rId492" display="Map"/>
    <hyperlink ref="O393" r:id="rId493" display="Loop Trolley"/>
    <hyperlink ref="O394" r:id="rId494" display="East West Gateway"/>
    <hyperlink ref="Q393" r:id="rId495" display="Map"/>
    <hyperlink ref="Q394" r:id="rId496" display="Map"/>
    <hyperlink ref="O397:O408" r:id="rId497" display="Metro Moving Transit Forward"/>
    <hyperlink ref="O395:O396" r:id="rId498" display="East West Gateway"/>
    <hyperlink ref="Q395:Q408" r:id="rId499" display="Map"/>
    <hyperlink ref="O400" r:id="rId500" display="Metro South"/>
    <hyperlink ref="Q397" r:id="rId501" display="Map"/>
    <hyperlink ref="O421" r:id="rId502" display="Metro Plan Orlando"/>
    <hyperlink ref="O423" r:id="rId503" display="Central Florida Rail"/>
    <hyperlink ref="O422" r:id="rId504" display="Central Florida Rail"/>
    <hyperlink ref="O424" r:id="rId505" display="Central Florida Rail"/>
    <hyperlink ref="Q422" r:id="rId506" display="Map Pg 91"/>
    <hyperlink ref="Q424" r:id="rId507" display="Map"/>
    <hyperlink ref="Q421" r:id="rId508" display="Map"/>
    <hyperlink ref="R421" r:id="rId509" display="p. 55"/>
    <hyperlink ref="O426" r:id="rId510" display="Metro Plan Orlando"/>
    <hyperlink ref="O425:O429" r:id="rId511" display="Metro Plan Orlando"/>
    <hyperlink ref="Q423" r:id="rId512" display="Map"/>
    <hyperlink ref="Q426" r:id="rId513" display="Map"/>
    <hyperlink ref="Q425:Q429" r:id="rId514" display="Map"/>
    <hyperlink ref="R424:R429" r:id="rId515" display="p. 5"/>
    <hyperlink ref="O483" r:id="rId516" display="Cincinnati"/>
    <hyperlink ref="Q483" r:id="rId517" display="Map"/>
    <hyperlink ref="O510" r:id="rId518" display="Indy Connect"/>
    <hyperlink ref="Q510" r:id="rId519" display="Map"/>
    <hyperlink ref="O518" r:id="rId520" display="Downtown Indianapolis Streetcar"/>
    <hyperlink ref="O512:O517" r:id="rId521" display="Indy Connect"/>
    <hyperlink ref="Q512:Q517" r:id="rId522" display="Map"/>
    <hyperlink ref="Q511" r:id="rId523" display="Map"/>
    <hyperlink ref="O521" r:id="rId524" display="MORPC"/>
    <hyperlink ref="O520" r:id="rId525" display="MORPC"/>
    <hyperlink ref="Q520" r:id="rId526" display="p. 2"/>
    <hyperlink ref="Q521" r:id="rId527" display="Map"/>
    <hyperlink ref="Q522" r:id="rId528" display="Map"/>
    <hyperlink ref="O522" r:id="rId529" display="FTA"/>
    <hyperlink ref="O528" r:id="rId530" display="RTC"/>
    <hyperlink ref="O531" r:id="rId531" display="RTC"/>
    <hyperlink ref="O529" r:id="rId532" display="RTC"/>
    <hyperlink ref="Q529" r:id="rId533" display="Map"/>
    <hyperlink ref="Q528" r:id="rId534" display="Map"/>
    <hyperlink ref="Q531" r:id="rId535" display="p. ES-2"/>
    <hyperlink ref="Q532" r:id="rId536" display="Map"/>
    <hyperlink ref="Q533" r:id="rId537" display="Map"/>
    <hyperlink ref="Q530" r:id="rId538" display="Map"/>
    <hyperlink ref="O533" r:id="rId539" display="RTC"/>
    <hyperlink ref="O532" r:id="rId540" display="RTC"/>
    <hyperlink ref="O530" r:id="rId541" display="Las Vegas Monorail"/>
    <hyperlink ref="O572" r:id="rId542" display="Nashville MPO"/>
    <hyperlink ref="Q572" r:id="rId543" display="Map"/>
    <hyperlink ref="Q573" r:id="rId544" display="p. 27"/>
    <hyperlink ref="O597" r:id="rId545" display="The Rapid"/>
    <hyperlink ref="O598" r:id="rId546" display="The Rapid"/>
    <hyperlink ref="Q597" r:id="rId547" display="Map"/>
    <hyperlink ref="Q598" r:id="rId548" display="Map"/>
    <hyperlink ref="O651" r:id="rId549" display="Fresno County"/>
    <hyperlink ref="O652" r:id="rId550" display="Fresno County"/>
    <hyperlink ref="Q652" r:id="rId551" display="Map"/>
    <hyperlink ref="Q651" r:id="rId552" display="p. 17"/>
    <hyperlink ref="O650" r:id="rId553" display="Kimley Horn"/>
    <hyperlink ref="Q650" r:id="rId554" display="p. 8"/>
    <hyperlink ref="O653" r:id="rId555" display="Fresno County"/>
    <hyperlink ref="O666" r:id="rId556" display="Tulsa Transit"/>
    <hyperlink ref="Q666" r:id="rId557" display="p. 8"/>
    <hyperlink ref="O667" r:id="rId558" display="INCOG"/>
    <hyperlink ref="Q667" r:id="rId559" display="p.5 "/>
    <hyperlink ref="Q668:Q670" r:id="rId560" display="p.5 "/>
    <hyperlink ref="O672" r:id="rId561" display="FTA"/>
    <hyperlink ref="P672" r:id="rId562" display="EIS"/>
    <hyperlink ref="Q672" r:id="rId563" display="Map"/>
    <hyperlink ref="O688" r:id="rId564" display="Mid Region COG"/>
    <hyperlink ref="O689" r:id="rId565" display="NM Rail Runner"/>
    <hyperlink ref="Q689" r:id="rId566" display="p. 6"/>
    <hyperlink ref="O691" r:id="rId567" display="Sarasota MPO"/>
    <hyperlink ref="P691" r:id="rId568" display="BRT Docs"/>
    <hyperlink ref="Q691" r:id="rId569" display="Map"/>
    <hyperlink ref="Q452" r:id="rId570" display="Map"/>
    <hyperlink ref="Q455" r:id="rId571" display="Map"/>
    <hyperlink ref="Q461" r:id="rId572" display="Map"/>
    <hyperlink ref="Q453:Q454" r:id="rId573" display="Map"/>
    <hyperlink ref="O452" r:id="rId574" display="Sacramento RT"/>
    <hyperlink ref="Q457:Q460" r:id="rId575" display="Map"/>
    <hyperlink ref="Q459" r:id="rId576" display="Map"/>
    <hyperlink ref="O459" r:id="rId577" display="Sacramento RT"/>
    <hyperlink ref="Q456" r:id="rId578" display="Map Pg 80"/>
    <hyperlink ref="Q170" r:id="rId579" display="Map Pg 14"/>
    <hyperlink ref="P170" r:id="rId580" display="Business Plan"/>
    <hyperlink ref="Q214" r:id="rId581" display="Map"/>
    <hyperlink ref="P216" r:id="rId582" display="See also: Concept 3 Presentation"/>
    <hyperlink ref="Q215" r:id="rId583" display="Map"/>
    <hyperlink ref="Q216" r:id="rId584" display="Map"/>
    <hyperlink ref="O28" r:id="rId585" display="FTA"/>
    <hyperlink ref="O29" r:id="rId586" display="FTA"/>
    <hyperlink ref="Q28" r:id="rId587" display=" Map "/>
    <hyperlink ref="Q29" r:id="rId588" display="Map"/>
    <hyperlink ref="P29" r:id="rId589" display="(Ridership from EIR.)"/>
    <hyperlink ref="O38" r:id="rId590" display="SANDAG"/>
    <hyperlink ref="Q38" r:id="rId591" display="Map"/>
    <hyperlink ref="O45" r:id="rId592" display="SANDAG"/>
    <hyperlink ref="O46" r:id="rId593" display="SANDAG"/>
    <hyperlink ref="O47" r:id="rId594" display="SANDAG"/>
    <hyperlink ref="O47:O52" r:id="rId595" display="SANDAG"/>
    <hyperlink ref="O39" r:id="rId596" display="SCAG"/>
    <hyperlink ref="O54" r:id="rId597" display="OCTA"/>
    <hyperlink ref="O55:O56" r:id="rId598" display="OCTA"/>
    <hyperlink ref="Q23" r:id="rId599" display="Map"/>
    <hyperlink ref="O23" r:id="rId600" display="LACMTA"/>
    <hyperlink ref="Q24" r:id="rId601" display="Map"/>
    <hyperlink ref="O24" r:id="rId602" display="LACMTA"/>
    <hyperlink ref="Q26" r:id="rId603" display="Map"/>
    <hyperlink ref="O26" r:id="rId604" display="LACMTA"/>
    <hyperlink ref="O34" r:id="rId605" display="LACMTA"/>
    <hyperlink ref="O32" r:id="rId606" display="LACMTA"/>
    <hyperlink ref="O41" r:id="rId607" display="LACMTA"/>
    <hyperlink ref="O43" r:id="rId608" display="LACMTA"/>
    <hyperlink ref="Q27" r:id="rId609" display="Map"/>
    <hyperlink ref="O27" r:id="rId610" display="LACMTA"/>
    <hyperlink ref="O35" r:id="rId611" display="LACMTA"/>
    <hyperlink ref="Q35" r:id="rId612" display="Pg 3-83"/>
    <hyperlink ref="Q31" r:id="rId613" display="Map"/>
    <hyperlink ref="O44" r:id="rId614" display="LACMTA"/>
    <hyperlink ref="O31" r:id="rId615" display="LACMTA"/>
    <hyperlink ref="O36" r:id="rId616" display="LACMTA"/>
    <hyperlink ref="O40" r:id="rId617" display="SANDAG"/>
    <hyperlink ref="P34" r:id="rId618" display="Also: SCAG RTP Amendment #3"/>
    <hyperlink ref="O25" r:id="rId619" display="LACMTA"/>
    <hyperlink ref="P23" r:id="rId620" display="Also: Measure R report"/>
    <hyperlink ref="Y27" r:id="rId621" display="pg 38"/>
    <hyperlink ref="Q36" r:id="rId622" display="Map"/>
    <hyperlink ref="O64" r:id="rId623" display="CTA"/>
    <hyperlink ref="O65" r:id="rId624" display="CTA"/>
    <hyperlink ref="O66" r:id="rId625" display="CTA"/>
    <hyperlink ref="O69" r:id="rId626" display="CTA"/>
    <hyperlink ref="Q64" r:id="rId627" display="Map"/>
    <hyperlink ref="Z64" r:id="rId628" display="Pg 92"/>
    <hyperlink ref="Y64" r:id="rId629" display="Pg 91"/>
    <hyperlink ref="P64" r:id="rId630" display="AA Report"/>
    <hyperlink ref="Y65" r:id="rId631" display="Pg 75"/>
    <hyperlink ref="Z65" r:id="rId632" display="Pg 76"/>
    <hyperlink ref="O67" r:id="rId633" display="Metra"/>
    <hyperlink ref="O70" r:id="rId634" display="Metra"/>
    <hyperlink ref="O71" r:id="rId635" display="Metra"/>
    <hyperlink ref="P66" r:id="rId636" display="AA Report"/>
    <hyperlink ref="Q66" r:id="rId637" display="Map"/>
    <hyperlink ref="Q65" r:id="rId638" display="Map"/>
    <hyperlink ref="P65" r:id="rId639" display="AA Report"/>
    <hyperlink ref="Y66" r:id="rId640" display="Pg 83"/>
    <hyperlink ref="Z66" r:id="rId641" display="Pg 84"/>
    <hyperlink ref="Q70" r:id="rId642" display="Map"/>
    <hyperlink ref="Q71" r:id="rId643" display="Map"/>
    <hyperlink ref="Q67" r:id="rId644" display="Map"/>
    <hyperlink ref="O80" r:id="rId645" display="RTA"/>
    <hyperlink ref="O73" r:id="rId646" display="CTA"/>
    <hyperlink ref="O70:O72" r:id="rId647" display="CTA"/>
    <hyperlink ref="Q73" r:id="rId648" display="Pg 33"/>
    <hyperlink ref="O68" r:id="rId649" display="CMAP"/>
    <hyperlink ref="O77:O79" r:id="rId650" display="CMAP"/>
    <hyperlink ref="O82" r:id="rId651" display="CMAP"/>
    <hyperlink ref="O83:O92" r:id="rId652" display="CMAP"/>
    <hyperlink ref="P92" r:id="rId653" display="AKA Grey/Gold Line"/>
    <hyperlink ref="O81" r:id="rId654" display="CMAP"/>
    <hyperlink ref="O90" r:id="rId655" display="CMAP"/>
    <hyperlink ref="O72" r:id="rId656" display="CMAP"/>
    <hyperlink ref="O195" r:id="rId657" display="Houston Metro"/>
    <hyperlink ref="O196" r:id="rId658" display="Houston Metro"/>
    <hyperlink ref="O197" r:id="rId659" display="Houston Metro"/>
    <hyperlink ref="O198" r:id="rId660" display="Houston Metro"/>
    <hyperlink ref="O199" r:id="rId661" display="Houston Metro"/>
    <hyperlink ref="O208" r:id="rId662" display="Houston Metro"/>
    <hyperlink ref="Q195" r:id="rId663" display="Map"/>
    <hyperlink ref="Y196" r:id="rId664" display="pg 21"/>
    <hyperlink ref="Q196" r:id="rId665" display="Map"/>
    <hyperlink ref="Q197" r:id="rId666" display="Map"/>
    <hyperlink ref="Y197" r:id="rId667" display="pg 8-10"/>
    <hyperlink ref="Z197" r:id="rId668" display="pg 8-17"/>
    <hyperlink ref="P195" r:id="rId669" display="Capital Improvement Program"/>
    <hyperlink ref="Q198" r:id="rId670" display="Map"/>
    <hyperlink ref="P198" r:id="rId671" display="2010 EIS"/>
    <hyperlink ref="Y198" r:id="rId672" display="pg 9"/>
    <hyperlink ref="Z198" r:id="rId673" display="pg 9"/>
    <hyperlink ref="Q199" r:id="rId674" display="Map"/>
    <hyperlink ref="O201:O204" r:id="rId675" display="HGAC"/>
    <hyperlink ref="O205:O206" r:id="rId676" display="HGAC"/>
    <hyperlink ref="Q205" r:id="rId677" display="pg 16"/>
    <hyperlink ref="Q204" r:id="rId678" display="pg 16"/>
    <hyperlink ref="Q203" r:id="rId679" display="pg 16"/>
    <hyperlink ref="Q202" r:id="rId680" display="pg 16"/>
    <hyperlink ref="Q201" r:id="rId681" display="pg 16"/>
    <hyperlink ref="Q206" r:id="rId682" display="pg 16"/>
    <hyperlink ref="Y201" r:id="rId683" display="HGAC"/>
    <hyperlink ref="O209:O211" r:id="rId684" display="Houston Metro"/>
    <hyperlink ref="P200" r:id="rId685" display="News article"/>
    <hyperlink ref="O239" r:id="rId686" display="Miami"/>
    <hyperlink ref="O235" r:id="rId687" display="Miami Dade"/>
    <hyperlink ref="O237" r:id="rId688" display="Miami Dade"/>
    <hyperlink ref="O238" r:id="rId689" display="Miami Dade"/>
    <hyperlink ref="O236" r:id="rId690" display="Ft. Lauderdale"/>
    <hyperlink ref="O240" r:id="rId691" display="FDOT"/>
    <hyperlink ref="Q236" r:id="rId692" display="Map"/>
    <hyperlink ref="Y236" r:id="rId693" display="Website"/>
    <hyperlink ref="P235" r:id="rId694" display="2010 Transit Development Plan"/>
    <hyperlink ref="Q235" r:id="rId695" display="Map"/>
    <hyperlink ref="Q237" r:id="rId696" display="Map"/>
    <hyperlink ref="Q238" r:id="rId697" display="Map"/>
    <hyperlink ref="Q241" r:id="rId698" display="Map"/>
    <hyperlink ref="O241" r:id="rId699" display="FDOT"/>
    <hyperlink ref="Y241" r:id="rId700" display="pg 18"/>
    <hyperlink ref="O247" r:id="rId701" display="SFRTA"/>
    <hyperlink ref="O242" r:id="rId702" display="SFRTA"/>
    <hyperlink ref="O244:O245" r:id="rId703" display="SFRTA"/>
    <hyperlink ref="O243" r:id="rId704" display="SFRTA"/>
    <hyperlink ref="O244" r:id="rId705" display="SFRTA"/>
    <hyperlink ref="O251" r:id="rId706" display="AATA"/>
    <hyperlink ref="O249" r:id="rId707" display="DDOT"/>
    <hyperlink ref="O250" r:id="rId708" display="SEMCOG"/>
    <hyperlink ref="Q249" r:id="rId709" display="Map"/>
    <hyperlink ref="AA250" r:id="rId710" display="http://www.semcog.org/uploadedFiles/Programs_and_Projects/Transportation/Transit/Ann_Arbor_to_Detroit_Rail_Study/DetailedScreeningFinalReport_20070718.pdf"/>
    <hyperlink ref="M253" r:id="rId711" display="15.45?"/>
    <hyperlink ref="Q258" r:id="rId712" display="Map"/>
    <hyperlink ref="O265" r:id="rId713" display="SEMCOG"/>
    <hyperlink ref="M252" r:id="rId714" display="http://www.semcog.org/Data/Apps/tranproj/project.report.cfm?type=RTP&amp;id=6548&amp;j_username=guest&amp;j_password=guest"/>
    <hyperlink ref="P250" r:id="rId715" display="AA stuff here: "/>
    <hyperlink ref="O351" r:id="rId716" display="SANDAG"/>
    <hyperlink ref="O352" r:id="rId717" display="SANDAG"/>
    <hyperlink ref="Q351" r:id="rId718" display="Map"/>
    <hyperlink ref="O353" r:id="rId719" display="SANDAG"/>
    <hyperlink ref="O354:O376" r:id="rId720" display="SANDAG"/>
    <hyperlink ref="Q353" r:id="rId721" display="Map"/>
    <hyperlink ref="Q354:Q376" r:id="rId722" display="Map"/>
    <hyperlink ref="O377" r:id="rId723" display="SANDAG"/>
    <hyperlink ref="O378" r:id="rId724" display="SANDAG"/>
    <hyperlink ref="O379" r:id="rId725" display="SANDAG"/>
    <hyperlink ref="O380" r:id="rId726" display="SANDAG"/>
    <hyperlink ref="O381" r:id="rId727" display="SANDAG"/>
    <hyperlink ref="O382" r:id="rId728" display="SANDAG"/>
    <hyperlink ref="O383" r:id="rId729" display="SANDAG"/>
    <hyperlink ref="O384" r:id="rId730" display="SANDAG"/>
    <hyperlink ref="O385" r:id="rId731" display="SANDAG"/>
    <hyperlink ref="Q377" r:id="rId732" display="Map"/>
    <hyperlink ref="Q378" r:id="rId733" display="Map"/>
    <hyperlink ref="Q379" r:id="rId734" display="Map"/>
    <hyperlink ref="Q380" r:id="rId735" display="Map"/>
    <hyperlink ref="Q381" r:id="rId736" display="Map"/>
    <hyperlink ref="Q382" r:id="rId737" display="Map"/>
    <hyperlink ref="Q383" r:id="rId738" display="Map"/>
    <hyperlink ref="Q384" r:id="rId739" display="Map"/>
    <hyperlink ref="Q385" r:id="rId740" display="Map"/>
    <hyperlink ref="Q386" r:id="rId741" display="Map"/>
    <hyperlink ref="O386" r:id="rId742" display="SANDAG"/>
    <hyperlink ref="O412" r:id="rId743" display="Cleveland RTA"/>
    <hyperlink ref="O410" r:id="rId744" display="Cleveland RTA"/>
    <hyperlink ref="O411" r:id="rId745" display="Cleveland RTA"/>
    <hyperlink ref="O415" r:id="rId746" display="Cleveland RTA"/>
    <hyperlink ref="O442" r:id="rId747" display="SPC"/>
    <hyperlink ref="O443" r:id="rId748" display="SPC"/>
    <hyperlink ref="O445" r:id="rId749" display="SPC"/>
    <hyperlink ref="O439" r:id="rId750" display="Allegheny County"/>
    <hyperlink ref="Q439" r:id="rId751" display="Map"/>
    <hyperlink ref="O437" r:id="rId752" display="Port Authority"/>
    <hyperlink ref="Q437" r:id="rId753" display="Map"/>
    <hyperlink ref="O438" r:id="rId754" display="SPC"/>
    <hyperlink ref="Q438" r:id="rId755" display="pg 62"/>
    <hyperlink ref="Q442" r:id="rId756" display="pg 68"/>
    <hyperlink ref="Q443" r:id="rId757" display="pg 21"/>
    <hyperlink ref="P443" r:id="rId758" display="Eastern Corridor Transit Study"/>
    <hyperlink ref="Q444" r:id="rId759" display="pg 21"/>
    <hyperlink ref="P444" r:id="rId760" display="Eastern Corridor Transit Study"/>
    <hyperlink ref="P445" r:id="rId761" display="2003 Airport study"/>
    <hyperlink ref="O446" r:id="rId762" display="SPC"/>
    <hyperlink ref="Q440" r:id="rId763" display="Map"/>
    <hyperlink ref="O440" r:id="rId764" display="Allegheny County"/>
    <hyperlink ref="Q494" r:id="rId765" display="MARC"/>
    <hyperlink ref="O495" r:id="rId766" display="KCTA"/>
    <hyperlink ref="P494" r:id="rId767" display="More."/>
    <hyperlink ref="Y494" r:id="rId768" display="Tiger, some more ideas pg 112"/>
    <hyperlink ref="Z494" r:id="rId769" display="Tiger, some more ideas pg 112"/>
    <hyperlink ref="Q493" r:id="rId770" display="Map"/>
    <hyperlink ref="O493" r:id="rId771" display="MARC"/>
    <hyperlink ref="O494" r:id="rId772" display="MARC"/>
    <hyperlink ref="Q498" r:id="rId773" display="pg 25"/>
    <hyperlink ref="O498" r:id="rId774" display="MARC"/>
    <hyperlink ref="O499" r:id="rId775" display="MARC"/>
    <hyperlink ref="O500" r:id="rId776" display="MARC"/>
    <hyperlink ref="Q499" r:id="rId777" display="pg 25"/>
    <hyperlink ref="Q500" r:id="rId778" display="pg 25"/>
    <hyperlink ref="Q495" r:id="rId779" display="KCTA"/>
    <hyperlink ref="P495" r:id="rId780" display="http://www.marc.org/2040/documents/draftplan/5.0_PublicTransportation.pdf"/>
    <hyperlink ref="P504" r:id="rId781" display="SmartMoves"/>
    <hyperlink ref="P496:P503" r:id="rId782" display="SmartMoves"/>
    <hyperlink ref="L497" r:id="rId783" display="http://www.marc.org/2040/documents/draftplan/5.0_PublicTransportation.pdf"/>
    <hyperlink ref="O506" r:id="rId784" display="VIA"/>
    <hyperlink ref="O507" r:id="rId785" display="VIA"/>
    <hyperlink ref="O508" r:id="rId786" display="VIA"/>
    <hyperlink ref="Q506" r:id="rId787" display="Map"/>
    <hyperlink ref="Y507" r:id="rId788" display="pg 68"/>
    <hyperlink ref="Z507" r:id="rId789" display="pg 68"/>
    <hyperlink ref="Z508" r:id="rId790" display="pg 68"/>
    <hyperlink ref="Y508" r:id="rId791" display="pg 68"/>
    <hyperlink ref="Q508" r:id="rId792" display="Map"/>
    <hyperlink ref="Q507" r:id="rId793" display="Map"/>
    <hyperlink ref="O535" r:id="rId794" display="MKE Streetcar"/>
    <hyperlink ref="O536" r:id="rId795" display="MKE Streetcar"/>
    <hyperlink ref="O537" r:id="rId796" display="SEWRPC"/>
    <hyperlink ref="Q535" r:id="rId797" display="Map"/>
    <hyperlink ref="Q536" r:id="rId798" display="Map"/>
    <hyperlink ref="Y535" r:id="rId799" display="pg 5"/>
    <hyperlink ref="Z535" r:id="rId800" display="pg 5"/>
    <hyperlink ref="Y536" r:id="rId801" display="pg 5"/>
    <hyperlink ref="Z536" r:id="rId802" display="pg 5"/>
    <hyperlink ref="P535" r:id="rId803" display="More in LPA"/>
    <hyperlink ref="P536" r:id="rId804" display="More in LPA"/>
    <hyperlink ref="Q537" r:id="rId805" display="pg 8"/>
    <hyperlink ref="P537" r:id="rId806" display="More in New Starts App."/>
    <hyperlink ref="Y537" r:id="rId807" display="pg 152"/>
    <hyperlink ref="Z537" r:id="rId808" display="pg 159-162"/>
    <hyperlink ref="O581" r:id="rId809" display="TARC"/>
    <hyperlink ref="P580" r:id="rId810" display="KIPDA"/>
    <hyperlink ref="O582:O587" r:id="rId811" display="TARC"/>
    <hyperlink ref="O589" r:id="rId812" display="JTA"/>
    <hyperlink ref="O590" r:id="rId813" display="JTA"/>
    <hyperlink ref="O594" r:id="rId814" display="JTA"/>
    <hyperlink ref="O595" r:id="rId815" display="JTA"/>
    <hyperlink ref="O591" r:id="rId816" display="JTA"/>
    <hyperlink ref="O592" r:id="rId817" display="JTA"/>
    <hyperlink ref="O593" r:id="rId818" display="JTA"/>
    <hyperlink ref="Q591" r:id="rId819" display="Map"/>
    <hyperlink ref="Q592:Q593" r:id="rId820" display="Map"/>
    <hyperlink ref="Y591" r:id="rId821" display="pg 85-96"/>
    <hyperlink ref="Z591" r:id="rId822" display="pg 92-96"/>
    <hyperlink ref="Y592" r:id="rId823" display="pg 85-96"/>
    <hyperlink ref="Y593" r:id="rId824" display="pg 85-96"/>
    <hyperlink ref="Z592" r:id="rId825" display="pg 92-96"/>
    <hyperlink ref="Z593" r:id="rId826" display="pg 92-96"/>
    <hyperlink ref="Q589" r:id="rId827" display="pg 131"/>
    <hyperlink ref="Q590" r:id="rId828" display="http://www.jtafla.com/JTAFuturePlans/Media/Images/North%20Corridor%20Map.jpg"/>
    <hyperlink ref="P589" r:id="rId829" display="Also FTA"/>
    <hyperlink ref="AA589" r:id="rId830" display="http://www.fta.dot.gov/documents/FL_Jacksonville_PE_NS_2008.dochttp:/www.fta.dot.gov/documents/FL_Jacksonville_PE_NS_2008.doc"/>
    <hyperlink ref="Q594" r:id="rId831" display="Map"/>
    <hyperlink ref="Y595" r:id="rId832" display="pg 28"/>
    <hyperlink ref="O600" r:id="rId833" display="FTA"/>
    <hyperlink ref="O601" r:id="rId834" display="CRCOG"/>
    <hyperlink ref="P602" r:id="rId835" display="CRCOG"/>
    <hyperlink ref="O603" r:id="rId836" display="CRCOG"/>
    <hyperlink ref="P600" r:id="rId837" display="Local Site"/>
    <hyperlink ref="O602" r:id="rId838" display="Local Site"/>
    <hyperlink ref="Y600" r:id="rId839" display="pg 4"/>
    <hyperlink ref="Q600" r:id="rId840" display="Map pg 7"/>
    <hyperlink ref="Y603" r:id="rId841" display="pg 55"/>
    <hyperlink ref="Y601" r:id="rId842" display="pg 55"/>
    <hyperlink ref="Y602" r:id="rId843" display="pg 55"/>
    <hyperlink ref="Y604" r:id="rId844" display="pg 55"/>
    <hyperlink ref="P601" r:id="rId845" display="Northwest Corridor Study &quot;to preserve future viability of Griffin Busway&quot;"/>
    <hyperlink ref="Q601" r:id="rId846" display="Map pg 4"/>
    <hyperlink ref="O604" r:id="rId847" display="CRCOG"/>
    <hyperlink ref="O610" r:id="rId848" display="OK City"/>
    <hyperlink ref="O611" r:id="rId849" display="Fixed Guideway Plan"/>
    <hyperlink ref="O612:O615" r:id="rId850" display="Fixed Guideway Plan"/>
    <hyperlink ref="P610" r:id="rId851" display="Fixed Guideway Plan"/>
    <hyperlink ref="O616:O617" r:id="rId852" display="Fixed Guideway Plan"/>
    <hyperlink ref="Q611" r:id="rId853" display="pg 29"/>
    <hyperlink ref="Q612" r:id="rId854" display="pg 29"/>
    <hyperlink ref="Q613" r:id="rId855" display="pg 29"/>
    <hyperlink ref="Q614" r:id="rId856" display="pg 29"/>
    <hyperlink ref="Q615" r:id="rId857" display="pg 29"/>
    <hyperlink ref="Q616" r:id="rId858" display="pg 29"/>
    <hyperlink ref="Q617" r:id="rId859" display="pg 29"/>
    <hyperlink ref="Y617" r:id="rId860" display="pg 29"/>
    <hyperlink ref="Y616" r:id="rId861" display="pg 29"/>
    <hyperlink ref="Y615" r:id="rId862" display="pg 29"/>
    <hyperlink ref="Y614" r:id="rId863" display="pg 29"/>
    <hyperlink ref="Y613" r:id="rId864" display="pg 29"/>
    <hyperlink ref="Y612" r:id="rId865" display="pg 29"/>
    <hyperlink ref="Y611" r:id="rId866" display="pg 29"/>
    <hyperlink ref="Y610" r:id="rId867" display="pg 29"/>
    <hyperlink ref="O623" r:id="rId868" display="Richmond MPO"/>
    <hyperlink ref="O624:O626" r:id="rId869" display="Richmond MPO"/>
    <hyperlink ref="O622" r:id="rId870" display="Richmond MPO"/>
    <hyperlink ref="Z623" r:id="rId871" display="pg 21 for gap"/>
    <hyperlink ref="Z622" r:id="rId872" display="pg 21 for gap"/>
    <hyperlink ref="Z624" r:id="rId873" display="pg 21 for gap"/>
    <hyperlink ref="Z625" r:id="rId874" display="pg 21 for gap"/>
    <hyperlink ref="Z626" r:id="rId875" display="pg 21 for gap"/>
    <hyperlink ref="P623" r:id="rId876" display="Earlier Study on Rail Feasibility"/>
    <hyperlink ref="P622:P626" r:id="rId877" display="Earlier Study on Rail Feasibility"/>
    <hyperlink ref="Y623" r:id="rId878" display="Earlier Study on Rail Feasibility"/>
    <hyperlink ref="Y622:Y626" r:id="rId879" display="Earlier Study on Rail Feasibility"/>
    <hyperlink ref="Q623" r:id="rId880" display="Map"/>
    <hyperlink ref="Q622:Q626" r:id="rId881" display="Map"/>
    <hyperlink ref="O629" r:id="rId882" display="RTA"/>
    <hyperlink ref="O632" r:id="rId883" display="http://www.norpc.org/new-site/assets/pdf-documents/mtp_no_2040r.pdf"/>
    <hyperlink ref="Q629" r:id="rId884" display="pg 12"/>
    <hyperlink ref="Q630" r:id="rId885" display="pg 12"/>
    <hyperlink ref="Q631" r:id="rId886" display="pg 12"/>
    <hyperlink ref="O630:O631" r:id="rId887" display="RTA"/>
    <hyperlink ref="O645" r:id="rId888" display="City of Rochester"/>
    <hyperlink ref="O655" r:id="rId889" display="Regional Transportation Alternatives"/>
    <hyperlink ref="O674" r:id="rId890" display="http://www.mapacog.org/LRTP/Draft_Sections/08%20Transit.pdf"/>
    <hyperlink ref="O680" r:id="rId891" display="Omaha Master Plan"/>
    <hyperlink ref="O675:O678" r:id="rId892" display="http://www.mapacog.org/LRTP/Draft_Sections/08%20Transit.pdf"/>
    <hyperlink ref="Q7" r:id="rId893" display="Map"/>
    <hyperlink ref="Q269" r:id="rId894" display="Map"/>
    <hyperlink ref="Q17" r:id="rId895" display="Map"/>
    <hyperlink ref="P15" r:id="rId896" display="Notes"/>
    <hyperlink ref="Q8" r:id="rId897" display="Map"/>
    <hyperlink ref="P21" r:id="rId898" display="Notes"/>
    <hyperlink ref="P8" r:id="rId899" display="Notes"/>
    <hyperlink ref="P7" r:id="rId900" display="Notes"/>
    <hyperlink ref="P251" r:id="rId901" display="Notes"/>
    <hyperlink ref="Q267" r:id="rId902" display="Map"/>
    <hyperlink ref="O297" r:id="rId903" display="King County Metro"/>
    <hyperlink ref="Q297" r:id="rId904" display="Map"/>
    <hyperlink ref="Q298" r:id="rId905" display="p. 4"/>
    <hyperlink ref="Q299" r:id="rId906" display="Map"/>
    <hyperlink ref="Q300" r:id="rId907" display="Map"/>
    <hyperlink ref="Q352" r:id="rId908" display="Map"/>
    <hyperlink ref="Q465" r:id="rId909" display="Map"/>
    <hyperlink ref="Q467" r:id="rId910" display="Map"/>
    <hyperlink ref="O485" r:id="rId911" display="Cincinnati News"/>
    <hyperlink ref="O576" r:id="rId912" display="NCRR Co"/>
    <hyperlink ref="Q576" r:id="rId913" display="Map"/>
    <hyperlink ref="Q688" r:id="rId914" display="Map Pg 25"/>
    <hyperlink ref="Q760" r:id="rId915" display="Map"/>
    <hyperlink ref="Q714" r:id="rId916" display="Map"/>
    <hyperlink ref="O12" r:id="rId917" display="NJ Transit"/>
    <hyperlink ref="Q12" r:id="rId918" display="Map"/>
    <hyperlink ref="O183" r:id="rId919" display="News Reports"/>
    <hyperlink ref="Q187" r:id="rId920" display="Alternatives Maps"/>
    <hyperlink ref="O112" r:id="rId921" display="DCDOT"/>
    <hyperlink ref="Q112" r:id="rId922" display="p. 4-3"/>
    <hyperlink ref="O136" r:id="rId923" display="MTA"/>
    <hyperlink ref="Z153" r:id="rId924" display="Pg 11"/>
    <hyperlink ref="O153" r:id="rId925" display="RIDOT"/>
    <hyperlink ref="U464" r:id="rId926" display="2030 TCSP"/>
    <hyperlink ref="U307" r:id="rId927" display="2030 Transportation Policy Plan"/>
    <hyperlink ref="U235" r:id="rId928" display="PTP"/>
    <hyperlink ref="U236:U237" r:id="rId929" display="PTP"/>
    <hyperlink ref="U249" r:id="rId930" display="LRTP"/>
    <hyperlink ref="U255" r:id="rId931" display="LRTP"/>
    <hyperlink ref="U256" r:id="rId932" display="LRTP"/>
    <hyperlink ref="U257" r:id="rId933" display="Map"/>
    <hyperlink ref="U259" r:id="rId934" display="Map"/>
    <hyperlink ref="U260" r:id="rId935" display="Map"/>
    <hyperlink ref="U261" r:id="rId936" display="Map"/>
    <hyperlink ref="U263" r:id="rId937" display="LRTP"/>
    <hyperlink ref="U262" r:id="rId938" display="LRTP"/>
    <hyperlink ref="U264" r:id="rId939" display="LRTP"/>
    <hyperlink ref="U591" r:id="rId940" display="System Redesign"/>
    <hyperlink ref="U592:U595" r:id="rId941" display="System Redesign"/>
    <hyperlink ref="O254" r:id="rId942" display="AATA"/>
    <hyperlink ref="Q239" r:id="rId943" display="Map Pg 56"/>
    <hyperlink ref="O387" r:id="rId944" display="SANDAG"/>
    <hyperlink ref="Q387" r:id="rId945" display="Map"/>
    <hyperlink ref="R352" r:id="rId946" display="More Detail"/>
    <hyperlink ref="O33" r:id="rId947" display="LACMTA"/>
    <hyperlink ref="O37" r:id="rId948" display="LA Streetcar"/>
    <hyperlink ref="Q25" r:id="rId949" display="Map"/>
    <hyperlink ref="Q30" r:id="rId950" display="Map"/>
    <hyperlink ref="Q468" r:id="rId951" display="Map"/>
    <hyperlink ref="O484" r:id="rId952" display="OKI"/>
    <hyperlink ref="Q484" r:id="rId953" display="Map pg 24"/>
    <hyperlink ref="O486:O491" r:id="rId954" display="OKI"/>
    <hyperlink ref="Q486" r:id="rId955" display="Map Pg 27"/>
    <hyperlink ref="Q488:Q491" r:id="rId956" display="Map Pg 27"/>
    <hyperlink ref="O487" r:id="rId957" display="OKI"/>
    <hyperlink ref="Q487" r:id="rId958" display="Map Pg 27"/>
    <hyperlink ref="P299" r:id="rId959" display="FTA"/>
    <hyperlink ref="O302" r:id="rId960" display="King County Metro"/>
    <hyperlink ref="Q302" r:id="rId961" display="Map"/>
    <hyperlink ref="Q301" r:id="rId962" display="Map"/>
    <hyperlink ref="O301" r:id="rId963" display="King County Metro"/>
    <hyperlink ref="P301" r:id="rId964" display="FTA"/>
    <hyperlink ref="P298" r:id="rId965" display="FTA"/>
    <hyperlink ref="O298" r:id="rId966" display="King County Metro"/>
    <hyperlink ref="Q296" r:id="rId967" display="Map"/>
    <hyperlink ref="O296" r:id="rId968" display="Community Transit"/>
    <hyperlink ref="O300" r:id="rId969" display="King County Metro"/>
    <hyperlink ref="P597" r:id="rId970" display="FTA"/>
    <hyperlink ref="P10" r:id="rId971" display="FTA"/>
    <hyperlink ref="Y10" r:id="rId972" display="Pg 2"/>
    <hyperlink ref="O761" r:id="rId973" display="FTA"/>
    <hyperlink ref="Q757" r:id="rId974" display="Map"/>
    <hyperlink ref="Q758" r:id="rId975" display="Map"/>
    <hyperlink ref="O181" r:id="rId976" display="DART"/>
    <hyperlink ref="O207" r:id="rId977" display="HGAC"/>
    <hyperlink ref="U463" r:id="rId978" display="2030 TCSP"/>
    <hyperlink ref="U465:U468" r:id="rId979" display="2030 TCSP"/>
    <hyperlink ref="R530" r:id="rId980" display="Map Pg 22"/>
    <hyperlink ref="P697" r:id="rId981" display="FTA"/>
    <hyperlink ref="O665" r:id="rId982" display="City of Tulsa"/>
    <hyperlink ref="Q665" r:id="rId983" display="Map"/>
  </hyperlinks>
  <printOptions/>
  <pageMargins left="0.75" right="0.75" top="1" bottom="1" header="0.5" footer="0.5"/>
  <pageSetup horizontalDpi="600" verticalDpi="600" orientation="portrait" r:id="rId986"/>
  <legacyDrawing r:id="rId985"/>
</worksheet>
</file>

<file path=xl/worksheets/sheet2.xml><?xml version="1.0" encoding="utf-8"?>
<worksheet xmlns="http://schemas.openxmlformats.org/spreadsheetml/2006/main" xmlns:r="http://schemas.openxmlformats.org/officeDocument/2006/relationships">
  <dimension ref="A1:V164"/>
  <sheetViews>
    <sheetView zoomScalePageLayoutView="0" workbookViewId="0" topLeftCell="A1">
      <pane xSplit="1" ySplit="4" topLeftCell="B134" activePane="bottomRight" state="frozen"/>
      <selection pane="topLeft" activeCell="A1" sqref="A1"/>
      <selection pane="topRight" activeCell="B1" sqref="B1"/>
      <selection pane="bottomLeft" activeCell="A5" sqref="A5"/>
      <selection pane="bottomRight" activeCell="L155" sqref="L155"/>
    </sheetView>
  </sheetViews>
  <sheetFormatPr defaultColWidth="9.140625" defaultRowHeight="12.75"/>
  <cols>
    <col min="1" max="1" width="40.00390625" style="0" customWidth="1"/>
    <col min="2" max="2" width="8.140625" style="0" customWidth="1"/>
    <col min="3" max="3" width="7.28125" style="0" customWidth="1"/>
    <col min="4" max="4" width="14.00390625" style="0" customWidth="1"/>
    <col min="5" max="5" width="11.421875" style="0" customWidth="1"/>
    <col min="6" max="7" width="10.140625" style="0" customWidth="1"/>
    <col min="8" max="9" width="13.140625" style="0" customWidth="1"/>
    <col min="10" max="11" width="13.140625" style="244" customWidth="1"/>
    <col min="12" max="12" width="13.140625" style="18" customWidth="1"/>
    <col min="13" max="13" width="13.140625" style="0" customWidth="1"/>
    <col min="14" max="14" width="9.00390625" style="0" customWidth="1"/>
    <col min="15" max="15" width="57.8515625" style="0" customWidth="1"/>
  </cols>
  <sheetData>
    <row r="1" spans="2:22" s="2" customFormat="1" ht="16.5" customHeight="1">
      <c r="B1" s="2" t="s">
        <v>1262</v>
      </c>
      <c r="C1" s="4"/>
      <c r="H1" s="7"/>
      <c r="I1" s="7"/>
      <c r="J1" s="245"/>
      <c r="K1" s="245"/>
      <c r="L1" s="249"/>
      <c r="M1" s="7"/>
      <c r="N1" s="7"/>
      <c r="O1" s="12"/>
      <c r="P1" s="7"/>
      <c r="Q1" s="7"/>
      <c r="R1" s="7"/>
      <c r="S1" s="7"/>
      <c r="T1" s="12"/>
      <c r="U1" s="12"/>
      <c r="V1" s="8"/>
    </row>
    <row r="2" spans="2:22" s="3" customFormat="1" ht="16.5">
      <c r="B2" s="3" t="s">
        <v>191</v>
      </c>
      <c r="H2" s="14"/>
      <c r="I2" s="14"/>
      <c r="J2" s="246"/>
      <c r="K2" s="246"/>
      <c r="L2" s="250"/>
      <c r="M2" s="14"/>
      <c r="N2" s="14"/>
      <c r="O2" s="13"/>
      <c r="P2" s="14"/>
      <c r="Q2" s="14"/>
      <c r="R2" s="14"/>
      <c r="S2" s="14"/>
      <c r="T2" s="13"/>
      <c r="U2" s="13"/>
      <c r="V2" s="9"/>
    </row>
    <row r="3" spans="2:22" s="1" customFormat="1" ht="16.5">
      <c r="B3" s="1" t="s">
        <v>1370</v>
      </c>
      <c r="H3" s="6"/>
      <c r="I3" s="6"/>
      <c r="J3" s="247"/>
      <c r="K3" s="247"/>
      <c r="L3" s="251"/>
      <c r="M3" s="6"/>
      <c r="N3" s="6"/>
      <c r="O3" s="11"/>
      <c r="P3" s="6"/>
      <c r="Q3" s="6"/>
      <c r="R3" s="6"/>
      <c r="S3" s="6"/>
      <c r="T3" s="11"/>
      <c r="U3" s="11"/>
      <c r="V3" s="10"/>
    </row>
    <row r="4" spans="1:15" ht="66" customHeight="1">
      <c r="A4" s="19" t="s">
        <v>1263</v>
      </c>
      <c r="B4" s="20" t="s">
        <v>1363</v>
      </c>
      <c r="C4" s="20" t="s">
        <v>1364</v>
      </c>
      <c r="D4" s="20" t="s">
        <v>1365</v>
      </c>
      <c r="E4" s="20" t="s">
        <v>1366</v>
      </c>
      <c r="F4" s="20" t="s">
        <v>1367</v>
      </c>
      <c r="G4" s="20" t="s">
        <v>1167</v>
      </c>
      <c r="H4" s="19" t="s">
        <v>1368</v>
      </c>
      <c r="I4" s="19" t="s">
        <v>569</v>
      </c>
      <c r="J4" s="248" t="s">
        <v>784</v>
      </c>
      <c r="K4" s="248" t="s">
        <v>1454</v>
      </c>
      <c r="L4" s="248" t="s">
        <v>785</v>
      </c>
      <c r="M4" s="19" t="s">
        <v>786</v>
      </c>
      <c r="N4" s="19"/>
      <c r="O4" s="21" t="s">
        <v>2147</v>
      </c>
    </row>
    <row r="5" spans="1:15" ht="12.75">
      <c r="A5" t="s">
        <v>1267</v>
      </c>
      <c r="B5" t="s">
        <v>1268</v>
      </c>
      <c r="C5" t="s">
        <v>1269</v>
      </c>
      <c r="D5" t="s">
        <v>276</v>
      </c>
      <c r="E5" s="18">
        <v>22232494</v>
      </c>
      <c r="F5" s="18">
        <v>21361797</v>
      </c>
      <c r="G5" s="219">
        <f>(E5-F5)/F5</f>
        <v>0.040759539096827856</v>
      </c>
      <c r="H5" s="18" t="s">
        <v>279</v>
      </c>
      <c r="I5" s="18" t="s">
        <v>279</v>
      </c>
      <c r="J5" s="244">
        <v>3595579</v>
      </c>
      <c r="K5" s="244">
        <v>3719792</v>
      </c>
      <c r="L5" s="18">
        <f aca="true" t="shared" si="0" ref="L5:L12">K5-J5</f>
        <v>124213</v>
      </c>
      <c r="M5" s="242">
        <f aca="true" t="shared" si="1" ref="M5:M10">(K5-J5)/J5</f>
        <v>0.03454603556200545</v>
      </c>
      <c r="N5" s="242"/>
      <c r="O5" t="s">
        <v>2142</v>
      </c>
    </row>
    <row r="6" spans="1:15" ht="12.75">
      <c r="A6" t="s">
        <v>251</v>
      </c>
      <c r="B6" t="s">
        <v>1259</v>
      </c>
      <c r="C6" t="s">
        <v>1269</v>
      </c>
      <c r="D6" t="s">
        <v>276</v>
      </c>
      <c r="E6" s="18">
        <v>17820893</v>
      </c>
      <c r="F6" s="18">
        <v>16373645</v>
      </c>
      <c r="G6" s="219">
        <f aca="true" t="shared" si="2" ref="G6:G70">(E6-F6)/F6</f>
        <v>0.08838887126232431</v>
      </c>
      <c r="H6" s="18" t="s">
        <v>252</v>
      </c>
      <c r="I6" s="18" t="s">
        <v>279</v>
      </c>
      <c r="J6" s="244">
        <v>854541</v>
      </c>
      <c r="K6" s="244">
        <v>1340464</v>
      </c>
      <c r="L6" s="18">
        <f t="shared" si="0"/>
        <v>485923</v>
      </c>
      <c r="M6" s="242">
        <f t="shared" si="1"/>
        <v>0.5686362620400893</v>
      </c>
      <c r="N6" s="242"/>
      <c r="O6" t="s">
        <v>2148</v>
      </c>
    </row>
    <row r="7" spans="1:15" ht="12.75">
      <c r="A7" t="s">
        <v>253</v>
      </c>
      <c r="B7" t="s">
        <v>254</v>
      </c>
      <c r="C7" t="s">
        <v>1269</v>
      </c>
      <c r="D7" t="s">
        <v>276</v>
      </c>
      <c r="E7" s="18">
        <v>9804845</v>
      </c>
      <c r="F7" s="18">
        <v>9312255</v>
      </c>
      <c r="G7" s="219">
        <f t="shared" si="2"/>
        <v>0.05289696212141957</v>
      </c>
      <c r="H7" s="18" t="s">
        <v>279</v>
      </c>
      <c r="I7" s="18" t="s">
        <v>279</v>
      </c>
      <c r="J7" s="244">
        <v>1156963</v>
      </c>
      <c r="K7" s="244">
        <v>1200305</v>
      </c>
      <c r="L7" s="18">
        <f t="shared" si="0"/>
        <v>43342</v>
      </c>
      <c r="M7" s="242">
        <f t="shared" si="1"/>
        <v>0.03746187216012958</v>
      </c>
      <c r="N7" s="242"/>
      <c r="O7" t="s">
        <v>1991</v>
      </c>
    </row>
    <row r="8" spans="1:15" ht="12.75">
      <c r="A8" t="s">
        <v>1829</v>
      </c>
      <c r="B8" t="s">
        <v>255</v>
      </c>
      <c r="C8" t="s">
        <v>1269</v>
      </c>
      <c r="D8" t="s">
        <v>276</v>
      </c>
      <c r="E8" s="18">
        <v>8440617</v>
      </c>
      <c r="F8" s="18">
        <v>7572647</v>
      </c>
      <c r="G8" s="219">
        <f t="shared" si="2"/>
        <v>0.11461910214486427</v>
      </c>
      <c r="H8" s="18" t="s">
        <v>252</v>
      </c>
      <c r="I8" s="18" t="s">
        <v>279</v>
      </c>
      <c r="J8" s="15">
        <v>687805</v>
      </c>
      <c r="K8" s="241">
        <v>768360</v>
      </c>
      <c r="L8" s="18">
        <f t="shared" si="0"/>
        <v>80555</v>
      </c>
      <c r="M8" s="242">
        <f t="shared" si="1"/>
        <v>0.11711895086543424</v>
      </c>
      <c r="N8" s="18"/>
      <c r="O8" t="s">
        <v>2142</v>
      </c>
    </row>
    <row r="9" spans="1:15" ht="12.75">
      <c r="A9" t="s">
        <v>1826</v>
      </c>
      <c r="C9" t="s">
        <v>1461</v>
      </c>
      <c r="E9" s="18"/>
      <c r="F9" s="18"/>
      <c r="G9" s="219"/>
      <c r="H9" s="18" t="s">
        <v>1827</v>
      </c>
      <c r="I9" s="18" t="s">
        <v>252</v>
      </c>
      <c r="J9" s="252">
        <v>218282</v>
      </c>
      <c r="K9" s="241">
        <v>254173</v>
      </c>
      <c r="L9" s="18">
        <f t="shared" si="0"/>
        <v>35891</v>
      </c>
      <c r="M9" s="242">
        <f t="shared" si="1"/>
        <v>0.16442491822504834</v>
      </c>
      <c r="N9" s="18"/>
      <c r="O9" t="s">
        <v>2077</v>
      </c>
    </row>
    <row r="10" spans="1:15" ht="12.75">
      <c r="A10" t="s">
        <v>1828</v>
      </c>
      <c r="B10" t="s">
        <v>256</v>
      </c>
      <c r="C10" t="s">
        <v>1269</v>
      </c>
      <c r="D10" t="s">
        <v>276</v>
      </c>
      <c r="E10" s="18">
        <v>7609358</v>
      </c>
      <c r="F10" s="18">
        <v>7298695</v>
      </c>
      <c r="G10" s="219">
        <f t="shared" si="2"/>
        <v>0.04256418441926947</v>
      </c>
      <c r="H10" s="18" t="s">
        <v>279</v>
      </c>
      <c r="I10" s="18" t="s">
        <v>279</v>
      </c>
      <c r="J10" s="241">
        <v>761814</v>
      </c>
      <c r="K10" s="241">
        <v>789682</v>
      </c>
      <c r="L10" s="18">
        <f t="shared" si="0"/>
        <v>27868</v>
      </c>
      <c r="M10" s="242">
        <f t="shared" si="1"/>
        <v>0.036581107724457676</v>
      </c>
      <c r="N10" s="18"/>
      <c r="O10" t="s">
        <v>2142</v>
      </c>
    </row>
    <row r="11" spans="1:15" ht="12.75">
      <c r="A11" t="s">
        <v>257</v>
      </c>
      <c r="B11" t="s">
        <v>1259</v>
      </c>
      <c r="C11" t="s">
        <v>1269</v>
      </c>
      <c r="D11" t="s">
        <v>276</v>
      </c>
      <c r="E11" s="18">
        <v>7427757</v>
      </c>
      <c r="F11" s="18">
        <v>7092596</v>
      </c>
      <c r="G11" s="219">
        <f t="shared" si="2"/>
        <v>0.0472550530158492</v>
      </c>
      <c r="H11" s="18" t="s">
        <v>279</v>
      </c>
      <c r="I11" s="18" t="s">
        <v>279</v>
      </c>
      <c r="J11" s="244">
        <v>1995568</v>
      </c>
      <c r="K11" s="244">
        <v>2156756</v>
      </c>
      <c r="L11" s="18">
        <f t="shared" si="0"/>
        <v>161188</v>
      </c>
      <c r="M11" s="242">
        <f aca="true" t="shared" si="3" ref="M11:M16">(K11-J11)/J11</f>
        <v>0.08077299295238248</v>
      </c>
      <c r="N11" s="242"/>
      <c r="O11" t="s">
        <v>2142</v>
      </c>
    </row>
    <row r="12" spans="1:15" ht="12.75">
      <c r="A12" t="s">
        <v>258</v>
      </c>
      <c r="B12" t="s">
        <v>194</v>
      </c>
      <c r="C12" t="s">
        <v>1269</v>
      </c>
      <c r="D12" t="s">
        <v>276</v>
      </c>
      <c r="E12" s="18">
        <v>6805275</v>
      </c>
      <c r="F12" s="18">
        <v>5487956</v>
      </c>
      <c r="G12" s="219">
        <f t="shared" si="2"/>
        <v>0.2400381854373468</v>
      </c>
      <c r="H12" s="18" t="s">
        <v>259</v>
      </c>
      <c r="I12" s="18" t="s">
        <v>252</v>
      </c>
      <c r="J12" s="244">
        <v>319228</v>
      </c>
      <c r="K12" s="244">
        <v>425320</v>
      </c>
      <c r="L12" s="18">
        <f t="shared" si="0"/>
        <v>106092</v>
      </c>
      <c r="M12" s="242">
        <f>(K12-J12)/J12</f>
        <v>0.3323392684852206</v>
      </c>
      <c r="N12" s="242"/>
      <c r="O12" t="s">
        <v>2143</v>
      </c>
    </row>
    <row r="13" spans="1:15" ht="12.75">
      <c r="A13" t="s">
        <v>260</v>
      </c>
      <c r="B13" t="s">
        <v>261</v>
      </c>
      <c r="C13" t="s">
        <v>1269</v>
      </c>
      <c r="D13" t="s">
        <v>276</v>
      </c>
      <c r="E13" s="18">
        <v>6533122</v>
      </c>
      <c r="F13" s="18">
        <v>6207223</v>
      </c>
      <c r="G13" s="219">
        <f t="shared" si="2"/>
        <v>0.05250318862396276</v>
      </c>
      <c r="H13" s="18" t="s">
        <v>279</v>
      </c>
      <c r="I13" s="18" t="s">
        <v>279</v>
      </c>
      <c r="J13" s="244">
        <v>652245</v>
      </c>
      <c r="K13" s="244">
        <v>713704</v>
      </c>
      <c r="L13" s="18">
        <f aca="true" t="shared" si="4" ref="L13:L30">K13-J13</f>
        <v>61459</v>
      </c>
      <c r="M13" s="242">
        <f>(K13-J13)/J13</f>
        <v>0.09422686260530935</v>
      </c>
      <c r="N13" s="242"/>
      <c r="O13" t="s">
        <v>144</v>
      </c>
    </row>
    <row r="14" spans="1:15" ht="12.75">
      <c r="A14" t="s">
        <v>1455</v>
      </c>
      <c r="B14" t="s">
        <v>194</v>
      </c>
      <c r="C14" t="s">
        <v>1269</v>
      </c>
      <c r="D14" t="s">
        <v>276</v>
      </c>
      <c r="E14" s="18">
        <v>5968586</v>
      </c>
      <c r="F14" s="18">
        <v>4815122</v>
      </c>
      <c r="G14" s="219">
        <f t="shared" si="2"/>
        <v>0.23955031668979518</v>
      </c>
      <c r="H14" s="18" t="s">
        <v>1456</v>
      </c>
      <c r="I14" s="18" t="s">
        <v>252</v>
      </c>
      <c r="J14" s="244">
        <v>265153</v>
      </c>
      <c r="K14" s="244">
        <v>488840</v>
      </c>
      <c r="L14" s="18">
        <f t="shared" si="4"/>
        <v>223687</v>
      </c>
      <c r="M14" s="242">
        <f t="shared" si="3"/>
        <v>0.8436148186141587</v>
      </c>
      <c r="N14" s="242"/>
      <c r="O14" t="s">
        <v>2148</v>
      </c>
    </row>
    <row r="15" spans="1:15" ht="12.75">
      <c r="A15" t="s">
        <v>1457</v>
      </c>
      <c r="B15" t="s">
        <v>1458</v>
      </c>
      <c r="C15" t="s">
        <v>1269</v>
      </c>
      <c r="D15" t="s">
        <v>276</v>
      </c>
      <c r="E15" s="18">
        <v>5831778</v>
      </c>
      <c r="F15" s="18">
        <v>4548344</v>
      </c>
      <c r="G15" s="219">
        <f t="shared" si="2"/>
        <v>0.2821761062927518</v>
      </c>
      <c r="H15" s="18" t="s">
        <v>259</v>
      </c>
      <c r="I15" s="18" t="s">
        <v>252</v>
      </c>
      <c r="J15" s="244">
        <v>316343</v>
      </c>
      <c r="K15" s="244">
        <v>403595</v>
      </c>
      <c r="L15" s="18">
        <f t="shared" si="4"/>
        <v>87252</v>
      </c>
      <c r="M15" s="242">
        <f t="shared" si="3"/>
        <v>0.2758145430750799</v>
      </c>
      <c r="N15" s="242"/>
      <c r="O15" t="s">
        <v>559</v>
      </c>
    </row>
    <row r="16" spans="1:15" ht="12.75">
      <c r="A16" t="s">
        <v>1459</v>
      </c>
      <c r="B16" t="s">
        <v>1460</v>
      </c>
      <c r="C16" t="s">
        <v>1461</v>
      </c>
      <c r="D16" t="s">
        <v>276</v>
      </c>
      <c r="E16" s="18">
        <v>5547051</v>
      </c>
      <c r="F16" s="18">
        <v>5007564</v>
      </c>
      <c r="G16" s="219">
        <f t="shared" si="2"/>
        <v>0.10773441937037649</v>
      </c>
      <c r="H16" s="18" t="s">
        <v>259</v>
      </c>
      <c r="I16" s="18" t="s">
        <v>252</v>
      </c>
      <c r="J16" s="244">
        <v>242785</v>
      </c>
      <c r="K16" s="244">
        <v>317674</v>
      </c>
      <c r="L16" s="18">
        <f t="shared" si="4"/>
        <v>74889</v>
      </c>
      <c r="M16" s="242">
        <f t="shared" si="3"/>
        <v>0.30845810078876373</v>
      </c>
      <c r="N16" s="242"/>
      <c r="O16" t="s">
        <v>2144</v>
      </c>
    </row>
    <row r="17" spans="1:15" ht="12.75">
      <c r="A17" t="s">
        <v>1462</v>
      </c>
      <c r="B17" t="s">
        <v>1463</v>
      </c>
      <c r="C17" t="s">
        <v>1269</v>
      </c>
      <c r="D17" t="s">
        <v>276</v>
      </c>
      <c r="E17" s="18">
        <v>5327764</v>
      </c>
      <c r="F17" s="18">
        <v>5357538</v>
      </c>
      <c r="G17" s="219">
        <f t="shared" si="2"/>
        <v>-0.005557403419257129</v>
      </c>
      <c r="H17" s="18" t="s">
        <v>1464</v>
      </c>
      <c r="I17" s="18" t="s">
        <v>1456</v>
      </c>
      <c r="J17" s="244">
        <v>0</v>
      </c>
      <c r="K17" s="244">
        <v>135162</v>
      </c>
      <c r="L17" s="18">
        <f t="shared" si="4"/>
        <v>135162</v>
      </c>
      <c r="M17" s="242"/>
      <c r="N17" s="242"/>
      <c r="O17" t="s">
        <v>2148</v>
      </c>
    </row>
    <row r="18" spans="1:15" ht="12.75">
      <c r="A18" t="s">
        <v>1465</v>
      </c>
      <c r="B18" t="s">
        <v>1466</v>
      </c>
      <c r="C18" t="s">
        <v>1461</v>
      </c>
      <c r="D18" t="s">
        <v>276</v>
      </c>
      <c r="E18" s="18">
        <v>4364094</v>
      </c>
      <c r="F18" s="18">
        <v>3251876</v>
      </c>
      <c r="G18" s="219">
        <f t="shared" si="2"/>
        <v>0.34202349659089093</v>
      </c>
      <c r="H18" s="18" t="s">
        <v>1456</v>
      </c>
      <c r="I18" s="18" t="s">
        <v>252</v>
      </c>
      <c r="J18" s="244">
        <v>195088</v>
      </c>
      <c r="K18" s="244">
        <v>245178</v>
      </c>
      <c r="L18" s="18">
        <f t="shared" si="4"/>
        <v>50090</v>
      </c>
      <c r="M18" s="242">
        <f aca="true" t="shared" si="5" ref="M18:M23">(K18-J18)/J18</f>
        <v>0.25675592553104243</v>
      </c>
      <c r="N18" s="242"/>
      <c r="O18" t="s">
        <v>2145</v>
      </c>
    </row>
    <row r="19" spans="1:15" ht="12.75">
      <c r="A19" t="s">
        <v>1467</v>
      </c>
      <c r="B19" t="s">
        <v>1468</v>
      </c>
      <c r="C19" t="s">
        <v>1269</v>
      </c>
      <c r="D19" t="s">
        <v>276</v>
      </c>
      <c r="E19" s="18">
        <v>4158293</v>
      </c>
      <c r="F19" s="18">
        <v>3707144</v>
      </c>
      <c r="G19" s="219">
        <f t="shared" si="2"/>
        <v>0.12169718791608851</v>
      </c>
      <c r="H19" s="18" t="s">
        <v>259</v>
      </c>
      <c r="I19" s="18" t="s">
        <v>252</v>
      </c>
      <c r="J19" s="244">
        <v>304496</v>
      </c>
      <c r="K19" s="244">
        <v>526543</v>
      </c>
      <c r="L19" s="18">
        <f t="shared" si="4"/>
        <v>222047</v>
      </c>
      <c r="M19" s="242">
        <f t="shared" si="5"/>
        <v>0.7292279701539593</v>
      </c>
      <c r="N19" s="242"/>
      <c r="O19" t="s">
        <v>2148</v>
      </c>
    </row>
    <row r="20" spans="1:15" ht="12.75">
      <c r="A20" t="s">
        <v>1469</v>
      </c>
      <c r="B20" t="s">
        <v>1470</v>
      </c>
      <c r="C20" t="s">
        <v>1269</v>
      </c>
      <c r="D20" t="s">
        <v>276</v>
      </c>
      <c r="E20" s="18">
        <v>3604460</v>
      </c>
      <c r="F20" s="18">
        <v>3271888</v>
      </c>
      <c r="G20" s="219">
        <f t="shared" si="2"/>
        <v>0.10164528859178554</v>
      </c>
      <c r="H20" s="18" t="s">
        <v>1456</v>
      </c>
      <c r="I20" s="18" t="s">
        <v>252</v>
      </c>
      <c r="J20" s="244">
        <v>189359</v>
      </c>
      <c r="K20" s="244">
        <v>388014</v>
      </c>
      <c r="L20" s="18">
        <f t="shared" si="4"/>
        <v>198655</v>
      </c>
      <c r="M20" s="242">
        <f t="shared" si="5"/>
        <v>1.0490919364804419</v>
      </c>
      <c r="N20" s="242"/>
      <c r="O20" t="s">
        <v>2148</v>
      </c>
    </row>
    <row r="21" spans="1:15" ht="12.75">
      <c r="A21" t="s">
        <v>1830</v>
      </c>
      <c r="B21" t="s">
        <v>1471</v>
      </c>
      <c r="C21" t="s">
        <v>1269</v>
      </c>
      <c r="D21" t="s">
        <v>276</v>
      </c>
      <c r="E21" s="18">
        <v>3110436</v>
      </c>
      <c r="F21" s="18">
        <v>2629980</v>
      </c>
      <c r="G21" s="219">
        <f t="shared" si="2"/>
        <v>0.1826842789679009</v>
      </c>
      <c r="H21" s="18" t="s">
        <v>259</v>
      </c>
      <c r="I21" s="18" t="s">
        <v>252</v>
      </c>
      <c r="J21" s="244">
        <v>216406</v>
      </c>
      <c r="K21" s="244">
        <v>341025</v>
      </c>
      <c r="L21" s="18">
        <f t="shared" si="4"/>
        <v>124619</v>
      </c>
      <c r="M21" s="242">
        <f t="shared" si="5"/>
        <v>0.5758574161529717</v>
      </c>
      <c r="N21" s="242"/>
      <c r="O21" t="s">
        <v>2148</v>
      </c>
    </row>
    <row r="22" spans="1:15" ht="12.75">
      <c r="A22" t="s">
        <v>1472</v>
      </c>
      <c r="B22" t="s">
        <v>1259</v>
      </c>
      <c r="C22" t="s">
        <v>1461</v>
      </c>
      <c r="D22" t="s">
        <v>276</v>
      </c>
      <c r="E22" s="18">
        <v>3053793</v>
      </c>
      <c r="F22" s="18">
        <v>2813833</v>
      </c>
      <c r="G22" s="219">
        <f t="shared" si="2"/>
        <v>0.08527869280088761</v>
      </c>
      <c r="H22" s="18" t="s">
        <v>259</v>
      </c>
      <c r="I22" s="18" t="s">
        <v>252</v>
      </c>
      <c r="J22" s="244">
        <v>237599</v>
      </c>
      <c r="K22" s="244">
        <v>303227</v>
      </c>
      <c r="L22" s="18">
        <f t="shared" si="4"/>
        <v>65628</v>
      </c>
      <c r="M22" s="242">
        <f t="shared" si="5"/>
        <v>0.2762132837259416</v>
      </c>
      <c r="N22" s="242"/>
      <c r="O22" t="s">
        <v>145</v>
      </c>
    </row>
    <row r="23" spans="1:15" ht="12.75">
      <c r="A23" t="s">
        <v>1473</v>
      </c>
      <c r="B23" t="s">
        <v>1474</v>
      </c>
      <c r="C23" t="s">
        <v>1269</v>
      </c>
      <c r="D23" t="s">
        <v>1251</v>
      </c>
      <c r="E23" s="18">
        <v>2892874</v>
      </c>
      <c r="F23" s="18">
        <v>2754328</v>
      </c>
      <c r="G23" s="219">
        <f t="shared" si="2"/>
        <v>0.05030119869528974</v>
      </c>
      <c r="H23" s="18" t="s">
        <v>259</v>
      </c>
      <c r="I23" s="18" t="s">
        <v>252</v>
      </c>
      <c r="J23" s="244">
        <v>159493</v>
      </c>
      <c r="K23" s="244">
        <v>161534</v>
      </c>
      <c r="L23" s="18">
        <f t="shared" si="4"/>
        <v>2041</v>
      </c>
      <c r="M23" s="242">
        <f t="shared" si="5"/>
        <v>0.012796799859554965</v>
      </c>
      <c r="N23" s="242"/>
      <c r="O23" t="s">
        <v>560</v>
      </c>
    </row>
    <row r="24" spans="1:15" ht="12.75">
      <c r="A24" t="s">
        <v>1475</v>
      </c>
      <c r="B24" t="s">
        <v>1476</v>
      </c>
      <c r="C24" t="s">
        <v>1269</v>
      </c>
      <c r="D24" t="s">
        <v>1251</v>
      </c>
      <c r="E24" s="18">
        <v>2891988</v>
      </c>
      <c r="F24" s="18">
        <v>2945831</v>
      </c>
      <c r="G24" s="219">
        <f t="shared" si="2"/>
        <v>-0.01827769481684455</v>
      </c>
      <c r="H24" s="18" t="s">
        <v>259</v>
      </c>
      <c r="I24" s="18" t="s">
        <v>252</v>
      </c>
      <c r="J24" s="244">
        <v>171877</v>
      </c>
      <c r="K24" s="244">
        <v>171877</v>
      </c>
      <c r="L24" s="15" t="s">
        <v>2077</v>
      </c>
      <c r="M24" s="254" t="s">
        <v>2077</v>
      </c>
      <c r="N24" s="242"/>
      <c r="O24" t="s">
        <v>144</v>
      </c>
    </row>
    <row r="25" spans="1:15" ht="12.75">
      <c r="A25" t="s">
        <v>1477</v>
      </c>
      <c r="B25" t="s">
        <v>1460</v>
      </c>
      <c r="C25" t="s">
        <v>1269</v>
      </c>
      <c r="D25" t="s">
        <v>1251</v>
      </c>
      <c r="E25" s="18">
        <v>2747614</v>
      </c>
      <c r="F25" s="18">
        <v>2191081</v>
      </c>
      <c r="G25" s="219">
        <f t="shared" si="2"/>
        <v>0.25399928163312996</v>
      </c>
      <c r="H25" s="18" t="s">
        <v>1464</v>
      </c>
      <c r="I25" s="18" t="s">
        <v>259</v>
      </c>
      <c r="J25" s="244">
        <v>0</v>
      </c>
      <c r="K25" s="244">
        <v>198257</v>
      </c>
      <c r="L25" s="18">
        <f>K25-J25</f>
        <v>198257</v>
      </c>
      <c r="M25" s="242"/>
      <c r="N25" s="242"/>
      <c r="O25" t="s">
        <v>2148</v>
      </c>
    </row>
    <row r="26" spans="1:15" ht="12.75">
      <c r="A26" t="s">
        <v>1478</v>
      </c>
      <c r="B26" t="s">
        <v>1460</v>
      </c>
      <c r="C26" t="s">
        <v>1461</v>
      </c>
      <c r="D26" t="s">
        <v>1251</v>
      </c>
      <c r="E26" s="18">
        <v>2747272</v>
      </c>
      <c r="F26" s="18">
        <v>2395997</v>
      </c>
      <c r="G26" s="219">
        <f t="shared" si="2"/>
        <v>0.1466091151199271</v>
      </c>
      <c r="H26" s="18" t="s">
        <v>1456</v>
      </c>
      <c r="I26" s="18" t="s">
        <v>259</v>
      </c>
      <c r="J26" s="244">
        <v>83416</v>
      </c>
      <c r="K26" s="244">
        <v>83416</v>
      </c>
      <c r="L26" s="15" t="s">
        <v>2077</v>
      </c>
      <c r="M26" s="254" t="s">
        <v>2077</v>
      </c>
      <c r="N26" s="242"/>
      <c r="O26" t="s">
        <v>562</v>
      </c>
    </row>
    <row r="27" spans="1:15" ht="12.75">
      <c r="A27" t="s">
        <v>1479</v>
      </c>
      <c r="B27" t="s">
        <v>1480</v>
      </c>
      <c r="C27" t="s">
        <v>1269</v>
      </c>
      <c r="D27" t="s">
        <v>1251</v>
      </c>
      <c r="E27" s="18">
        <v>2445117</v>
      </c>
      <c r="F27" s="18">
        <v>2525730</v>
      </c>
      <c r="G27" s="219">
        <f t="shared" si="2"/>
        <v>-0.03191671318787044</v>
      </c>
      <c r="H27" s="18" t="s">
        <v>259</v>
      </c>
      <c r="I27" s="18" t="s">
        <v>252</v>
      </c>
      <c r="J27" s="244">
        <v>152706</v>
      </c>
      <c r="K27" s="244">
        <v>152706</v>
      </c>
      <c r="L27" s="15" t="s">
        <v>2077</v>
      </c>
      <c r="M27" s="254" t="s">
        <v>2077</v>
      </c>
      <c r="N27" s="242"/>
      <c r="O27" t="s">
        <v>2146</v>
      </c>
    </row>
    <row r="28" spans="1:15" ht="12.75">
      <c r="A28" t="s">
        <v>1481</v>
      </c>
      <c r="B28" t="s">
        <v>1482</v>
      </c>
      <c r="C28" t="s">
        <v>1269</v>
      </c>
      <c r="D28" t="s">
        <v>1251</v>
      </c>
      <c r="E28" s="18">
        <v>2436109</v>
      </c>
      <c r="F28" s="18">
        <v>2069298</v>
      </c>
      <c r="G28" s="219">
        <f t="shared" si="2"/>
        <v>0.17726349708935107</v>
      </c>
      <c r="H28" s="18" t="s">
        <v>259</v>
      </c>
      <c r="I28" s="18" t="s">
        <v>252</v>
      </c>
      <c r="J28" s="244">
        <v>129488</v>
      </c>
      <c r="K28" s="244">
        <v>148738</v>
      </c>
      <c r="L28" s="18">
        <f t="shared" si="4"/>
        <v>19250</v>
      </c>
      <c r="M28" s="242">
        <f>(K28-J28)/J28</f>
        <v>0.14866242431731125</v>
      </c>
      <c r="N28" s="242"/>
      <c r="O28" t="s">
        <v>563</v>
      </c>
    </row>
    <row r="29" spans="1:15" ht="12.75">
      <c r="A29" t="s">
        <v>1483</v>
      </c>
      <c r="B29" t="s">
        <v>1484</v>
      </c>
      <c r="C29" t="s">
        <v>1269</v>
      </c>
      <c r="D29" t="s">
        <v>1251</v>
      </c>
      <c r="E29" s="18">
        <v>2389763</v>
      </c>
      <c r="F29" s="18">
        <v>1897034</v>
      </c>
      <c r="G29" s="219">
        <f t="shared" si="2"/>
        <v>0.2597365150018397</v>
      </c>
      <c r="H29" s="18" t="s">
        <v>1456</v>
      </c>
      <c r="I29" s="18" t="s">
        <v>252</v>
      </c>
      <c r="J29" s="244">
        <v>93560</v>
      </c>
      <c r="K29" s="244">
        <v>171060</v>
      </c>
      <c r="L29" s="18">
        <f t="shared" si="4"/>
        <v>77500</v>
      </c>
      <c r="M29" s="242">
        <f>(K29-J29)/J29</f>
        <v>0.8283454467721248</v>
      </c>
      <c r="N29" s="242"/>
      <c r="O29" t="s">
        <v>564</v>
      </c>
    </row>
    <row r="30" spans="1:15" ht="12.75">
      <c r="A30" t="s">
        <v>1485</v>
      </c>
      <c r="B30" t="s">
        <v>1486</v>
      </c>
      <c r="C30" t="s">
        <v>1461</v>
      </c>
      <c r="D30" t="s">
        <v>1251</v>
      </c>
      <c r="E30" s="18">
        <v>2241841</v>
      </c>
      <c r="F30" s="18">
        <v>1927881</v>
      </c>
      <c r="G30" s="219">
        <f t="shared" si="2"/>
        <v>0.1628523752244044</v>
      </c>
      <c r="H30" s="18" t="s">
        <v>252</v>
      </c>
      <c r="I30" s="18" t="s">
        <v>252</v>
      </c>
      <c r="J30" s="244">
        <v>244084</v>
      </c>
      <c r="K30" s="244">
        <v>279159</v>
      </c>
      <c r="L30" s="18">
        <f t="shared" si="4"/>
        <v>35075</v>
      </c>
      <c r="M30" s="242">
        <f>(K30-J30)/J30</f>
        <v>0.14370052932596974</v>
      </c>
      <c r="N30" s="242"/>
      <c r="O30" t="s">
        <v>2148</v>
      </c>
    </row>
    <row r="31" spans="1:15" ht="12.75">
      <c r="A31" t="s">
        <v>1487</v>
      </c>
      <c r="B31" t="s">
        <v>1488</v>
      </c>
      <c r="C31" t="s">
        <v>1269</v>
      </c>
      <c r="D31" t="s">
        <v>1251</v>
      </c>
      <c r="E31" s="18">
        <v>2214954</v>
      </c>
      <c r="F31" s="18">
        <v>2050175</v>
      </c>
      <c r="G31" s="219">
        <f t="shared" si="2"/>
        <v>0.08037313887838843</v>
      </c>
      <c r="H31" s="18" t="s">
        <v>1464</v>
      </c>
      <c r="I31" s="18" t="s">
        <v>1456</v>
      </c>
      <c r="J31" s="244">
        <v>0</v>
      </c>
      <c r="K31" s="244">
        <v>81329</v>
      </c>
      <c r="L31" s="18">
        <f>K31-J31</f>
        <v>81329</v>
      </c>
      <c r="M31" s="254" t="s">
        <v>2077</v>
      </c>
      <c r="N31" s="18"/>
      <c r="O31" t="s">
        <v>565</v>
      </c>
    </row>
    <row r="32" spans="1:15" ht="12.75">
      <c r="A32" t="s">
        <v>1489</v>
      </c>
      <c r="B32" t="s">
        <v>1490</v>
      </c>
      <c r="C32" t="s">
        <v>1269</v>
      </c>
      <c r="D32" t="s">
        <v>1251</v>
      </c>
      <c r="E32" s="18">
        <v>2136653</v>
      </c>
      <c r="F32" s="18">
        <v>1901070</v>
      </c>
      <c r="G32" s="219">
        <f t="shared" si="2"/>
        <v>0.12392126539264729</v>
      </c>
      <c r="H32" s="18" t="s">
        <v>1464</v>
      </c>
      <c r="I32" s="18" t="s">
        <v>1456</v>
      </c>
      <c r="J32" s="244">
        <v>101718</v>
      </c>
      <c r="K32" s="244">
        <v>101718</v>
      </c>
      <c r="L32" s="15" t="s">
        <v>2077</v>
      </c>
      <c r="M32" s="254" t="s">
        <v>2077</v>
      </c>
      <c r="N32" s="18"/>
      <c r="O32" t="s">
        <v>147</v>
      </c>
    </row>
    <row r="33" spans="1:15" ht="12.75">
      <c r="A33" t="s">
        <v>1491</v>
      </c>
      <c r="B33" t="s">
        <v>194</v>
      </c>
      <c r="C33" t="s">
        <v>1461</v>
      </c>
      <c r="D33" t="s">
        <v>1251</v>
      </c>
      <c r="E33" s="18">
        <v>2072128</v>
      </c>
      <c r="F33" s="18">
        <v>1711703</v>
      </c>
      <c r="G33" s="219">
        <f t="shared" si="2"/>
        <v>0.21056515061316128</v>
      </c>
      <c r="H33" s="18" t="s">
        <v>1464</v>
      </c>
      <c r="I33" s="18" t="s">
        <v>1456</v>
      </c>
      <c r="J33" s="244">
        <v>0</v>
      </c>
      <c r="K33" s="244">
        <v>0</v>
      </c>
      <c r="L33" s="15" t="s">
        <v>2077</v>
      </c>
      <c r="M33" s="254" t="s">
        <v>2077</v>
      </c>
      <c r="N33" s="18"/>
      <c r="O33" t="s">
        <v>147</v>
      </c>
    </row>
    <row r="34" spans="1:15" ht="12.75">
      <c r="A34" t="s">
        <v>1492</v>
      </c>
      <c r="B34" t="s">
        <v>1493</v>
      </c>
      <c r="C34" t="s">
        <v>1269</v>
      </c>
      <c r="D34" t="s">
        <v>1251</v>
      </c>
      <c r="E34" s="18">
        <v>2064870</v>
      </c>
      <c r="F34" s="18">
        <v>1843588</v>
      </c>
      <c r="G34" s="219">
        <f t="shared" si="2"/>
        <v>0.12002790211261952</v>
      </c>
      <c r="H34" s="18" t="s">
        <v>1464</v>
      </c>
      <c r="I34" s="18" t="s">
        <v>1456</v>
      </c>
      <c r="J34" s="244">
        <v>0</v>
      </c>
      <c r="K34" s="244">
        <v>0</v>
      </c>
      <c r="L34" s="15" t="s">
        <v>2077</v>
      </c>
      <c r="M34" s="254" t="s">
        <v>2077</v>
      </c>
      <c r="N34" s="18"/>
      <c r="O34" t="s">
        <v>147</v>
      </c>
    </row>
    <row r="35" spans="1:15" ht="12.75">
      <c r="A35" t="s">
        <v>1494</v>
      </c>
      <c r="B35" t="s">
        <v>1476</v>
      </c>
      <c r="C35" t="s">
        <v>1269</v>
      </c>
      <c r="D35" t="s">
        <v>1251</v>
      </c>
      <c r="E35" s="18">
        <v>2031229</v>
      </c>
      <c r="F35" s="18">
        <v>1835189</v>
      </c>
      <c r="G35" s="219">
        <f t="shared" si="2"/>
        <v>0.10682278501015427</v>
      </c>
      <c r="H35" s="18" t="s">
        <v>1464</v>
      </c>
      <c r="I35" s="18" t="s">
        <v>1456</v>
      </c>
      <c r="J35" s="244">
        <v>0</v>
      </c>
      <c r="K35" s="244">
        <v>0</v>
      </c>
      <c r="L35" s="15" t="s">
        <v>2077</v>
      </c>
      <c r="M35" s="254" t="s">
        <v>2077</v>
      </c>
      <c r="N35" s="18"/>
      <c r="O35" t="s">
        <v>568</v>
      </c>
    </row>
    <row r="36" spans="1:15" ht="12.75">
      <c r="A36" t="s">
        <v>1495</v>
      </c>
      <c r="B36" t="s">
        <v>1496</v>
      </c>
      <c r="C36" t="s">
        <v>1269</v>
      </c>
      <c r="D36" t="s">
        <v>1251</v>
      </c>
      <c r="E36" s="18">
        <v>1947068</v>
      </c>
      <c r="F36" s="18">
        <v>1408250</v>
      </c>
      <c r="G36" s="219">
        <f t="shared" si="2"/>
        <v>0.382615302680632</v>
      </c>
      <c r="H36" s="18" t="s">
        <v>1456</v>
      </c>
      <c r="I36" s="18" t="s">
        <v>259</v>
      </c>
      <c r="J36" s="318" t="s">
        <v>558</v>
      </c>
      <c r="K36" s="318"/>
      <c r="M36" s="242"/>
      <c r="N36" s="18"/>
      <c r="O36" t="s">
        <v>147</v>
      </c>
    </row>
    <row r="37" spans="1:15" ht="12.75">
      <c r="A37" t="s">
        <v>1497</v>
      </c>
      <c r="B37" t="s">
        <v>1498</v>
      </c>
      <c r="C37" t="s">
        <v>1269</v>
      </c>
      <c r="D37" t="s">
        <v>1251</v>
      </c>
      <c r="E37" s="18">
        <v>1760268</v>
      </c>
      <c r="F37" s="18">
        <v>1689572</v>
      </c>
      <c r="G37" s="219">
        <f t="shared" si="2"/>
        <v>0.041842549474067986</v>
      </c>
      <c r="H37" s="18" t="s">
        <v>1464</v>
      </c>
      <c r="I37" s="18" t="s">
        <v>1456</v>
      </c>
      <c r="J37" s="244">
        <v>23894</v>
      </c>
      <c r="K37" s="244">
        <v>109790</v>
      </c>
      <c r="L37" s="18">
        <f>K37-J37</f>
        <v>85896</v>
      </c>
      <c r="M37" s="242">
        <f>(K37-J37)/J37</f>
        <v>3.5948773750732403</v>
      </c>
      <c r="N37" s="18"/>
      <c r="O37" t="s">
        <v>565</v>
      </c>
    </row>
    <row r="38" spans="1:15" ht="12.75">
      <c r="A38" t="s">
        <v>307</v>
      </c>
      <c r="B38" t="s">
        <v>194</v>
      </c>
      <c r="C38" t="s">
        <v>1269</v>
      </c>
      <c r="D38" t="s">
        <v>1251</v>
      </c>
      <c r="E38" s="18">
        <v>1750224</v>
      </c>
      <c r="F38" s="18">
        <v>1283910</v>
      </c>
      <c r="G38" s="219">
        <f t="shared" si="2"/>
        <v>0.3631983550248849</v>
      </c>
      <c r="H38" s="18" t="s">
        <v>1456</v>
      </c>
      <c r="I38" s="18" t="s">
        <v>259</v>
      </c>
      <c r="J38" s="244">
        <v>66006</v>
      </c>
      <c r="K38" s="244">
        <v>66006</v>
      </c>
      <c r="L38" s="15" t="s">
        <v>2077</v>
      </c>
      <c r="M38" s="254" t="s">
        <v>2077</v>
      </c>
      <c r="N38" s="18"/>
      <c r="O38" t="s">
        <v>147</v>
      </c>
    </row>
    <row r="39" spans="1:15" ht="12.75">
      <c r="A39" t="s">
        <v>308</v>
      </c>
      <c r="B39" t="s">
        <v>1240</v>
      </c>
      <c r="C39" t="s">
        <v>1269</v>
      </c>
      <c r="D39" t="s">
        <v>1251</v>
      </c>
      <c r="E39" s="18">
        <v>1743364</v>
      </c>
      <c r="F39" s="18">
        <v>1469474</v>
      </c>
      <c r="G39" s="219">
        <f t="shared" si="2"/>
        <v>0.18638642126366306</v>
      </c>
      <c r="H39" s="18" t="s">
        <v>259</v>
      </c>
      <c r="I39" s="18" t="s">
        <v>252</v>
      </c>
      <c r="J39" s="244">
        <v>125410</v>
      </c>
      <c r="K39" s="244">
        <v>214006</v>
      </c>
      <c r="L39" s="18">
        <f>K39-J39</f>
        <v>88596</v>
      </c>
      <c r="M39" s="242">
        <f>(K39-J39)/J39</f>
        <v>0.7064508412407304</v>
      </c>
      <c r="N39" s="18"/>
      <c r="O39" t="s">
        <v>2148</v>
      </c>
    </row>
    <row r="40" spans="1:15" ht="12.75">
      <c r="A40" t="s">
        <v>309</v>
      </c>
      <c r="B40" t="s">
        <v>310</v>
      </c>
      <c r="C40" t="s">
        <v>1269</v>
      </c>
      <c r="D40" t="s">
        <v>1251</v>
      </c>
      <c r="E40" s="18">
        <v>1742816</v>
      </c>
      <c r="F40" s="18">
        <v>1314589</v>
      </c>
      <c r="G40" s="219">
        <f t="shared" si="2"/>
        <v>0.3257497210154657</v>
      </c>
      <c r="H40" s="18" t="s">
        <v>1464</v>
      </c>
      <c r="I40" s="18" t="s">
        <v>1456</v>
      </c>
      <c r="J40" s="244">
        <v>0</v>
      </c>
      <c r="K40" s="244">
        <v>0</v>
      </c>
      <c r="L40" s="15" t="s">
        <v>2077</v>
      </c>
      <c r="M40" s="254" t="s">
        <v>2077</v>
      </c>
      <c r="N40" s="18"/>
      <c r="O40" t="s">
        <v>147</v>
      </c>
    </row>
    <row r="41" spans="1:15" ht="12.75">
      <c r="A41" t="s">
        <v>311</v>
      </c>
      <c r="B41" t="s">
        <v>312</v>
      </c>
      <c r="C41" t="s">
        <v>1461</v>
      </c>
      <c r="D41" t="s">
        <v>1251</v>
      </c>
      <c r="E41" s="18">
        <v>1674498</v>
      </c>
      <c r="F41" s="18">
        <v>1576370</v>
      </c>
      <c r="G41" s="219">
        <f t="shared" si="2"/>
        <v>0.06224934501417814</v>
      </c>
      <c r="H41" s="18" t="s">
        <v>1456</v>
      </c>
      <c r="I41" s="18" t="s">
        <v>259</v>
      </c>
      <c r="J41" s="15">
        <v>60015</v>
      </c>
      <c r="K41" s="15">
        <v>60015</v>
      </c>
      <c r="L41" s="15" t="s">
        <v>2077</v>
      </c>
      <c r="M41" s="254" t="s">
        <v>2077</v>
      </c>
      <c r="N41" s="18"/>
      <c r="O41" t="s">
        <v>146</v>
      </c>
    </row>
    <row r="42" spans="1:15" ht="12.75">
      <c r="A42" t="s">
        <v>313</v>
      </c>
      <c r="B42" t="s">
        <v>314</v>
      </c>
      <c r="C42" t="s">
        <v>1269</v>
      </c>
      <c r="D42" t="s">
        <v>1251</v>
      </c>
      <c r="E42" s="18">
        <v>1666566</v>
      </c>
      <c r="F42" s="18">
        <v>1381287</v>
      </c>
      <c r="G42" s="219">
        <f t="shared" si="2"/>
        <v>0.20653130015702748</v>
      </c>
      <c r="H42" s="18" t="s">
        <v>1456</v>
      </c>
      <c r="I42" s="18" t="s">
        <v>1456</v>
      </c>
      <c r="J42" s="244">
        <v>58520</v>
      </c>
      <c r="K42" s="244">
        <v>58520</v>
      </c>
      <c r="L42" s="15" t="s">
        <v>2077</v>
      </c>
      <c r="M42" s="254" t="s">
        <v>2077</v>
      </c>
      <c r="N42" s="18"/>
      <c r="O42" t="s">
        <v>147</v>
      </c>
    </row>
    <row r="43" spans="1:15" ht="12.75">
      <c r="A43" t="s">
        <v>315</v>
      </c>
      <c r="B43" t="s">
        <v>310</v>
      </c>
      <c r="C43" t="s">
        <v>1269</v>
      </c>
      <c r="D43" t="s">
        <v>1251</v>
      </c>
      <c r="E43" s="18">
        <v>1581122</v>
      </c>
      <c r="F43" s="18">
        <v>1414656</v>
      </c>
      <c r="G43" s="219">
        <f t="shared" si="2"/>
        <v>0.1176724235432501</v>
      </c>
      <c r="H43" s="18" t="s">
        <v>1464</v>
      </c>
      <c r="I43" s="18" t="s">
        <v>1456</v>
      </c>
      <c r="J43" s="244">
        <v>0</v>
      </c>
      <c r="K43" s="244">
        <v>36704</v>
      </c>
      <c r="L43" s="15" t="s">
        <v>2077</v>
      </c>
      <c r="M43" s="254" t="s">
        <v>2077</v>
      </c>
      <c r="N43" s="18"/>
      <c r="O43" t="s">
        <v>566</v>
      </c>
    </row>
    <row r="44" spans="1:15" ht="12.75">
      <c r="A44" t="s">
        <v>317</v>
      </c>
      <c r="B44" t="s">
        <v>318</v>
      </c>
      <c r="C44" t="s">
        <v>1269</v>
      </c>
      <c r="D44" t="s">
        <v>1251</v>
      </c>
      <c r="E44" s="18">
        <v>1395634</v>
      </c>
      <c r="F44" s="18">
        <v>1292482</v>
      </c>
      <c r="G44" s="219">
        <f t="shared" si="2"/>
        <v>0.0798092352543401</v>
      </c>
      <c r="H44" s="18" t="s">
        <v>1464</v>
      </c>
      <c r="I44" s="18" t="s">
        <v>1456</v>
      </c>
      <c r="J44" s="244">
        <v>0</v>
      </c>
      <c r="K44" s="244">
        <v>0</v>
      </c>
      <c r="L44" s="15" t="s">
        <v>2077</v>
      </c>
      <c r="M44" s="254" t="s">
        <v>2077</v>
      </c>
      <c r="N44" s="18"/>
      <c r="O44" t="s">
        <v>147</v>
      </c>
    </row>
    <row r="45" spans="1:15" ht="12.75">
      <c r="A45" t="s">
        <v>319</v>
      </c>
      <c r="B45" t="s">
        <v>1460</v>
      </c>
      <c r="C45" t="s">
        <v>1461</v>
      </c>
      <c r="D45" t="s">
        <v>1251</v>
      </c>
      <c r="E45" s="18">
        <v>1328144</v>
      </c>
      <c r="F45" s="18">
        <v>1122750</v>
      </c>
      <c r="G45" s="219">
        <f t="shared" si="2"/>
        <v>0.18293832108661767</v>
      </c>
      <c r="H45" s="18" t="s">
        <v>1456</v>
      </c>
      <c r="I45" s="18" t="s">
        <v>1456</v>
      </c>
      <c r="J45" s="244">
        <v>59348</v>
      </c>
      <c r="K45" s="244">
        <v>59348</v>
      </c>
      <c r="L45" s="15" t="s">
        <v>2077</v>
      </c>
      <c r="M45" s="254" t="s">
        <v>2077</v>
      </c>
      <c r="N45" s="18"/>
      <c r="O45" t="s">
        <v>147</v>
      </c>
    </row>
    <row r="46" spans="1:15" ht="12.75">
      <c r="A46" t="s">
        <v>320</v>
      </c>
      <c r="B46" t="s">
        <v>1463</v>
      </c>
      <c r="C46" t="s">
        <v>1269</v>
      </c>
      <c r="D46" t="s">
        <v>1251</v>
      </c>
      <c r="E46" s="18">
        <v>1327366</v>
      </c>
      <c r="F46" s="18">
        <v>1254661</v>
      </c>
      <c r="G46" s="219">
        <f t="shared" si="2"/>
        <v>0.05794792378180241</v>
      </c>
      <c r="H46" s="18" t="s">
        <v>1464</v>
      </c>
      <c r="I46" s="18" t="s">
        <v>1456</v>
      </c>
      <c r="J46" s="244">
        <v>0</v>
      </c>
      <c r="K46" s="244">
        <v>67245</v>
      </c>
      <c r="L46" s="15" t="s">
        <v>2077</v>
      </c>
      <c r="M46" s="254" t="s">
        <v>2077</v>
      </c>
      <c r="N46" s="18"/>
      <c r="O46" t="s">
        <v>566</v>
      </c>
    </row>
    <row r="47" spans="1:15" ht="12.75">
      <c r="A47" t="s">
        <v>321</v>
      </c>
      <c r="B47" t="s">
        <v>322</v>
      </c>
      <c r="C47" t="s">
        <v>1269</v>
      </c>
      <c r="D47" t="s">
        <v>1251</v>
      </c>
      <c r="E47" s="18">
        <v>1313516</v>
      </c>
      <c r="F47" s="18">
        <v>1257709</v>
      </c>
      <c r="G47" s="219">
        <f t="shared" si="2"/>
        <v>0.04437194931418953</v>
      </c>
      <c r="H47" s="18" t="s">
        <v>1464</v>
      </c>
      <c r="I47" s="18" t="s">
        <v>1456</v>
      </c>
      <c r="J47" s="244">
        <v>0</v>
      </c>
      <c r="K47" s="241">
        <v>115720</v>
      </c>
      <c r="L47" s="15" t="s">
        <v>2077</v>
      </c>
      <c r="M47" s="254" t="s">
        <v>2077</v>
      </c>
      <c r="N47" s="18"/>
      <c r="O47" t="s">
        <v>147</v>
      </c>
    </row>
    <row r="48" spans="1:15" ht="12.75">
      <c r="A48" t="s">
        <v>323</v>
      </c>
      <c r="B48" t="s">
        <v>324</v>
      </c>
      <c r="C48" t="s">
        <v>1461</v>
      </c>
      <c r="D48" t="s">
        <v>1251</v>
      </c>
      <c r="E48" s="18">
        <v>1304926</v>
      </c>
      <c r="F48" s="18">
        <v>1205204</v>
      </c>
      <c r="G48" s="219">
        <f t="shared" si="2"/>
        <v>0.08274283855679204</v>
      </c>
      <c r="H48" s="18" t="s">
        <v>1456</v>
      </c>
      <c r="I48" s="18" t="s">
        <v>1456</v>
      </c>
      <c r="J48" s="244">
        <v>119355</v>
      </c>
      <c r="K48" s="244">
        <v>122295</v>
      </c>
      <c r="L48" s="18">
        <f>K48-J48</f>
        <v>2940</v>
      </c>
      <c r="M48" s="242">
        <f>(K48-J48)/J48</f>
        <v>0.02463239914540656</v>
      </c>
      <c r="N48" s="18"/>
      <c r="O48" t="s">
        <v>147</v>
      </c>
    </row>
    <row r="49" spans="1:15" ht="12.75">
      <c r="A49" t="s">
        <v>325</v>
      </c>
      <c r="B49" t="s">
        <v>326</v>
      </c>
      <c r="C49" t="s">
        <v>1269</v>
      </c>
      <c r="D49" t="s">
        <v>1251</v>
      </c>
      <c r="E49" s="18">
        <v>1297552</v>
      </c>
      <c r="F49" s="18">
        <v>1160942</v>
      </c>
      <c r="G49" s="219">
        <f t="shared" si="2"/>
        <v>0.11767168385673014</v>
      </c>
      <c r="H49" s="18" t="s">
        <v>1464</v>
      </c>
      <c r="I49" s="18" t="s">
        <v>1456</v>
      </c>
      <c r="J49" s="244">
        <v>0</v>
      </c>
      <c r="K49" s="244">
        <v>0</v>
      </c>
      <c r="L49" s="15" t="s">
        <v>2077</v>
      </c>
      <c r="M49" s="254" t="s">
        <v>2077</v>
      </c>
      <c r="N49" s="18"/>
      <c r="O49" t="s">
        <v>565</v>
      </c>
    </row>
    <row r="50" spans="1:15" ht="12.75">
      <c r="A50" t="s">
        <v>327</v>
      </c>
      <c r="B50" t="s">
        <v>328</v>
      </c>
      <c r="C50" t="s">
        <v>1269</v>
      </c>
      <c r="D50" t="s">
        <v>1251</v>
      </c>
      <c r="E50" s="18">
        <v>1264930</v>
      </c>
      <c r="F50" s="18">
        <v>1128104</v>
      </c>
      <c r="G50" s="219">
        <f t="shared" si="2"/>
        <v>0.12128846276584429</v>
      </c>
      <c r="H50" s="18" t="s">
        <v>1464</v>
      </c>
      <c r="I50" s="18" t="s">
        <v>1456</v>
      </c>
      <c r="J50" s="244">
        <v>0</v>
      </c>
      <c r="K50" s="244">
        <v>0</v>
      </c>
      <c r="L50" s="15" t="s">
        <v>2077</v>
      </c>
      <c r="M50" s="254" t="s">
        <v>2077</v>
      </c>
      <c r="N50" s="18"/>
      <c r="O50" t="s">
        <v>147</v>
      </c>
    </row>
    <row r="51" spans="1:15" ht="12.75">
      <c r="A51" t="s">
        <v>329</v>
      </c>
      <c r="B51" t="s">
        <v>330</v>
      </c>
      <c r="C51" t="s">
        <v>1461</v>
      </c>
      <c r="D51" t="s">
        <v>1251</v>
      </c>
      <c r="E51" s="18">
        <v>1238187</v>
      </c>
      <c r="F51" s="18">
        <v>1096957</v>
      </c>
      <c r="G51" s="219">
        <f t="shared" si="2"/>
        <v>0.1287470703044878</v>
      </c>
      <c r="H51" s="18" t="s">
        <v>1464</v>
      </c>
      <c r="I51" s="18" t="s">
        <v>1456</v>
      </c>
      <c r="J51" s="244">
        <v>0</v>
      </c>
      <c r="K51" s="244">
        <v>0</v>
      </c>
      <c r="L51" s="15" t="s">
        <v>2077</v>
      </c>
      <c r="M51" s="254" t="s">
        <v>2077</v>
      </c>
      <c r="N51" s="18"/>
      <c r="O51" t="s">
        <v>147</v>
      </c>
    </row>
    <row r="52" spans="1:15" ht="12.75">
      <c r="A52" t="s">
        <v>331</v>
      </c>
      <c r="B52" t="s">
        <v>1264</v>
      </c>
      <c r="C52" t="s">
        <v>1269</v>
      </c>
      <c r="D52" t="s">
        <v>1251</v>
      </c>
      <c r="E52" s="18">
        <v>1235650</v>
      </c>
      <c r="F52" s="18">
        <v>1360436</v>
      </c>
      <c r="G52" s="219">
        <f t="shared" si="2"/>
        <v>-0.09172500580696188</v>
      </c>
      <c r="H52" s="18" t="s">
        <v>259</v>
      </c>
      <c r="I52" s="18" t="s">
        <v>259</v>
      </c>
      <c r="J52" s="241">
        <v>98463</v>
      </c>
      <c r="K52" s="241">
        <v>100996</v>
      </c>
      <c r="L52" s="18">
        <f>K52-J52</f>
        <v>2533</v>
      </c>
      <c r="M52" s="242">
        <f>(K52-J52)/J52</f>
        <v>0.025725399388602826</v>
      </c>
      <c r="N52" s="18"/>
      <c r="O52" t="s">
        <v>561</v>
      </c>
    </row>
    <row r="53" spans="1:15" ht="12.75">
      <c r="A53" t="s">
        <v>332</v>
      </c>
      <c r="B53" t="s">
        <v>333</v>
      </c>
      <c r="C53" t="s">
        <v>1269</v>
      </c>
      <c r="D53" t="s">
        <v>1251</v>
      </c>
      <c r="E53" s="18">
        <v>1212848</v>
      </c>
      <c r="F53" s="18">
        <v>1129721</v>
      </c>
      <c r="G53" s="219">
        <f t="shared" si="2"/>
        <v>0.07358188437676205</v>
      </c>
      <c r="H53" s="18" t="s">
        <v>1464</v>
      </c>
      <c r="I53" s="18" t="s">
        <v>1456</v>
      </c>
      <c r="J53" s="244">
        <v>0</v>
      </c>
      <c r="K53" s="244">
        <v>0</v>
      </c>
      <c r="L53" s="15" t="s">
        <v>2077</v>
      </c>
      <c r="M53" s="254" t="s">
        <v>2077</v>
      </c>
      <c r="N53" s="18"/>
      <c r="O53" t="s">
        <v>147</v>
      </c>
    </row>
    <row r="54" spans="1:15" ht="12.75">
      <c r="A54" t="s">
        <v>1762</v>
      </c>
      <c r="B54" t="s">
        <v>1763</v>
      </c>
      <c r="C54" t="s">
        <v>1269</v>
      </c>
      <c r="D54" t="s">
        <v>1251</v>
      </c>
      <c r="E54" s="18">
        <v>1203493</v>
      </c>
      <c r="F54" s="18">
        <v>1254066</v>
      </c>
      <c r="G54" s="219">
        <f t="shared" si="2"/>
        <v>-0.04032722360705098</v>
      </c>
      <c r="H54" s="18" t="s">
        <v>1456</v>
      </c>
      <c r="I54" s="18" t="s">
        <v>259</v>
      </c>
      <c r="J54" s="244">
        <v>66275</v>
      </c>
      <c r="K54" s="244">
        <v>66275</v>
      </c>
      <c r="L54" s="15" t="s">
        <v>2077</v>
      </c>
      <c r="M54" s="254" t="s">
        <v>2077</v>
      </c>
      <c r="N54" s="18"/>
      <c r="O54" t="s">
        <v>2143</v>
      </c>
    </row>
    <row r="55" spans="1:15" ht="12.75">
      <c r="A55" t="s">
        <v>1764</v>
      </c>
      <c r="B55" t="s">
        <v>1763</v>
      </c>
      <c r="C55" t="s">
        <v>1269</v>
      </c>
      <c r="D55" t="s">
        <v>1251</v>
      </c>
      <c r="E55" s="18">
        <v>1151653</v>
      </c>
      <c r="F55" s="18">
        <v>1118095</v>
      </c>
      <c r="G55" s="219">
        <f t="shared" si="2"/>
        <v>0.030013549832527648</v>
      </c>
      <c r="H55" s="18" t="s">
        <v>1464</v>
      </c>
      <c r="I55" s="18" t="s">
        <v>1456</v>
      </c>
      <c r="J55" s="244">
        <v>12706</v>
      </c>
      <c r="K55" s="244">
        <v>79911</v>
      </c>
      <c r="L55" s="18">
        <f>K55-J55</f>
        <v>67205</v>
      </c>
      <c r="M55" s="242">
        <f>(K55-J55)/J55</f>
        <v>5.289233433023768</v>
      </c>
      <c r="N55" s="18"/>
      <c r="O55" t="s">
        <v>147</v>
      </c>
    </row>
    <row r="56" spans="1:15" ht="12.75">
      <c r="A56" t="s">
        <v>1765</v>
      </c>
      <c r="B56" t="s">
        <v>1763</v>
      </c>
      <c r="C56" t="s">
        <v>1269</v>
      </c>
      <c r="D56" t="s">
        <v>1251</v>
      </c>
      <c r="E56" s="18">
        <v>1127483</v>
      </c>
      <c r="F56" s="18">
        <v>1131543</v>
      </c>
      <c r="G56" s="219">
        <f t="shared" si="2"/>
        <v>-0.003588020958991395</v>
      </c>
      <c r="H56" s="18" t="s">
        <v>1464</v>
      </c>
      <c r="I56" s="18" t="s">
        <v>1464</v>
      </c>
      <c r="J56" s="244">
        <v>0</v>
      </c>
      <c r="K56" s="244">
        <v>0</v>
      </c>
      <c r="L56" s="15" t="s">
        <v>2077</v>
      </c>
      <c r="M56" s="254" t="s">
        <v>2077</v>
      </c>
      <c r="N56" s="18"/>
      <c r="O56" t="s">
        <v>147</v>
      </c>
    </row>
    <row r="57" spans="1:15" ht="12.75">
      <c r="A57" t="s">
        <v>1766</v>
      </c>
      <c r="B57" t="s">
        <v>1476</v>
      </c>
      <c r="C57" t="s">
        <v>1269</v>
      </c>
      <c r="D57" t="s">
        <v>1251</v>
      </c>
      <c r="E57" s="18">
        <v>1066261</v>
      </c>
      <c r="F57" s="18">
        <v>1085094</v>
      </c>
      <c r="G57" s="219">
        <f t="shared" si="2"/>
        <v>-0.017356100024514005</v>
      </c>
      <c r="H57" s="18" t="s">
        <v>1464</v>
      </c>
      <c r="I57" s="18" t="s">
        <v>1456</v>
      </c>
      <c r="J57" s="244">
        <v>0</v>
      </c>
      <c r="K57" s="244">
        <v>0</v>
      </c>
      <c r="L57" s="15" t="s">
        <v>2077</v>
      </c>
      <c r="M57" s="254" t="s">
        <v>2077</v>
      </c>
      <c r="N57" s="18"/>
      <c r="O57" t="s">
        <v>147</v>
      </c>
    </row>
    <row r="58" spans="1:15" ht="12.75">
      <c r="A58" t="s">
        <v>1767</v>
      </c>
      <c r="B58" t="s">
        <v>1259</v>
      </c>
      <c r="C58" t="s">
        <v>1269</v>
      </c>
      <c r="D58" t="s">
        <v>1251</v>
      </c>
      <c r="E58" s="18">
        <v>1063899</v>
      </c>
      <c r="F58" s="18">
        <v>922516</v>
      </c>
      <c r="G58" s="219">
        <f t="shared" si="2"/>
        <v>0.1532580464729067</v>
      </c>
      <c r="H58" s="18" t="s">
        <v>1464</v>
      </c>
      <c r="I58" s="18" t="s">
        <v>1464</v>
      </c>
      <c r="J58" s="244">
        <v>0</v>
      </c>
      <c r="K58" s="244">
        <v>0</v>
      </c>
      <c r="L58" s="15" t="s">
        <v>2077</v>
      </c>
      <c r="M58" s="254" t="s">
        <v>2077</v>
      </c>
      <c r="N58" s="18"/>
      <c r="O58" t="s">
        <v>147</v>
      </c>
    </row>
    <row r="59" spans="1:15" ht="12.75">
      <c r="A59" t="s">
        <v>1768</v>
      </c>
      <c r="B59" t="s">
        <v>314</v>
      </c>
      <c r="C59" t="s">
        <v>1269</v>
      </c>
      <c r="D59" t="s">
        <v>1251</v>
      </c>
      <c r="E59" s="18">
        <v>1053627</v>
      </c>
      <c r="F59" s="18">
        <v>935659</v>
      </c>
      <c r="G59" s="219">
        <f t="shared" si="2"/>
        <v>0.1260801210697487</v>
      </c>
      <c r="H59" s="18" t="s">
        <v>1464</v>
      </c>
      <c r="I59" s="18" t="s">
        <v>1464</v>
      </c>
      <c r="J59" s="244">
        <v>0</v>
      </c>
      <c r="K59" s="244">
        <v>0</v>
      </c>
      <c r="L59" s="15" t="s">
        <v>2077</v>
      </c>
      <c r="M59" s="254" t="s">
        <v>2077</v>
      </c>
      <c r="N59" s="18"/>
      <c r="O59" t="s">
        <v>147</v>
      </c>
    </row>
    <row r="60" spans="1:15" ht="12.75">
      <c r="A60" t="s">
        <v>1769</v>
      </c>
      <c r="B60" t="s">
        <v>1466</v>
      </c>
      <c r="C60" t="s">
        <v>1461</v>
      </c>
      <c r="D60" t="s">
        <v>1251</v>
      </c>
      <c r="E60" s="18">
        <v>1020200</v>
      </c>
      <c r="F60" s="18">
        <v>843746</v>
      </c>
      <c r="G60" s="219">
        <f t="shared" si="2"/>
        <v>0.20913165810563844</v>
      </c>
      <c r="H60" s="18" t="s">
        <v>1464</v>
      </c>
      <c r="I60" s="18" t="s">
        <v>1456</v>
      </c>
      <c r="J60" s="244">
        <v>0</v>
      </c>
      <c r="K60" s="244">
        <v>40925</v>
      </c>
      <c r="L60" s="15" t="s">
        <v>2077</v>
      </c>
      <c r="M60" s="254" t="s">
        <v>2077</v>
      </c>
      <c r="N60" s="18"/>
      <c r="O60" t="s">
        <v>147</v>
      </c>
    </row>
    <row r="61" spans="1:15" ht="12.75">
      <c r="A61" t="s">
        <v>1770</v>
      </c>
      <c r="B61" t="s">
        <v>326</v>
      </c>
      <c r="C61" t="s">
        <v>1269</v>
      </c>
      <c r="D61" t="s">
        <v>316</v>
      </c>
      <c r="E61" s="18">
        <v>979721</v>
      </c>
      <c r="F61" s="18">
        <v>908528</v>
      </c>
      <c r="G61" s="219">
        <f t="shared" si="2"/>
        <v>0.07836082102037582</v>
      </c>
      <c r="H61" s="18" t="s">
        <v>1464</v>
      </c>
      <c r="I61" s="18" t="s">
        <v>1456</v>
      </c>
      <c r="J61" s="244">
        <v>0</v>
      </c>
      <c r="K61" s="244">
        <v>0</v>
      </c>
      <c r="L61" s="15" t="s">
        <v>2077</v>
      </c>
      <c r="M61" s="254" t="s">
        <v>2077</v>
      </c>
      <c r="N61" s="18"/>
      <c r="O61" t="s">
        <v>147</v>
      </c>
    </row>
    <row r="62" spans="1:15" ht="12.75">
      <c r="A62" t="s">
        <v>1771</v>
      </c>
      <c r="B62" t="s">
        <v>1772</v>
      </c>
      <c r="C62" t="s">
        <v>1461</v>
      </c>
      <c r="D62" t="s">
        <v>316</v>
      </c>
      <c r="E62" s="18">
        <v>907574</v>
      </c>
      <c r="F62" s="18">
        <v>876156</v>
      </c>
      <c r="G62" s="219">
        <f t="shared" si="2"/>
        <v>0.035858910970192524</v>
      </c>
      <c r="H62" s="18" t="s">
        <v>1464</v>
      </c>
      <c r="I62" s="18" t="s">
        <v>1456</v>
      </c>
      <c r="J62" s="244">
        <v>0</v>
      </c>
      <c r="K62" s="244">
        <v>141549</v>
      </c>
      <c r="L62" s="15" t="s">
        <v>2077</v>
      </c>
      <c r="M62" s="254" t="s">
        <v>2077</v>
      </c>
      <c r="N62" s="18"/>
      <c r="O62" t="s">
        <v>566</v>
      </c>
    </row>
    <row r="63" spans="1:15" ht="12.75">
      <c r="A63" t="s">
        <v>1773</v>
      </c>
      <c r="B63" t="s">
        <v>1774</v>
      </c>
      <c r="C63" t="s">
        <v>1269</v>
      </c>
      <c r="D63" t="s">
        <v>316</v>
      </c>
      <c r="E63" s="18">
        <v>885157</v>
      </c>
      <c r="F63" s="18">
        <v>803201</v>
      </c>
      <c r="G63" s="219">
        <f t="shared" si="2"/>
        <v>0.10203672555188552</v>
      </c>
      <c r="H63" s="18" t="s">
        <v>1464</v>
      </c>
      <c r="I63" s="18" t="s">
        <v>1456</v>
      </c>
      <c r="J63" s="244">
        <v>0</v>
      </c>
      <c r="K63" s="244">
        <v>0</v>
      </c>
      <c r="L63" s="15" t="s">
        <v>2077</v>
      </c>
      <c r="M63" s="254" t="s">
        <v>2077</v>
      </c>
      <c r="N63" s="18"/>
      <c r="O63" t="s">
        <v>567</v>
      </c>
    </row>
    <row r="64" spans="1:15" ht="12.75">
      <c r="A64" t="s">
        <v>1775</v>
      </c>
      <c r="B64" t="s">
        <v>1776</v>
      </c>
      <c r="C64" t="s">
        <v>1269</v>
      </c>
      <c r="D64" t="s">
        <v>316</v>
      </c>
      <c r="E64" s="18">
        <v>862520</v>
      </c>
      <c r="F64" s="18">
        <v>785024</v>
      </c>
      <c r="G64" s="219">
        <f t="shared" si="2"/>
        <v>0.09871800097831404</v>
      </c>
      <c r="H64" s="18" t="s">
        <v>1456</v>
      </c>
      <c r="I64" s="18" t="s">
        <v>259</v>
      </c>
      <c r="J64" s="244">
        <v>27948</v>
      </c>
      <c r="K64" s="244">
        <v>27948</v>
      </c>
      <c r="L64" s="15" t="s">
        <v>2077</v>
      </c>
      <c r="M64" s="254" t="s">
        <v>2077</v>
      </c>
      <c r="N64" s="18"/>
      <c r="O64" t="s">
        <v>147</v>
      </c>
    </row>
    <row r="65" spans="1:15" ht="12.75">
      <c r="A65" t="s">
        <v>1778</v>
      </c>
      <c r="B65" t="s">
        <v>1779</v>
      </c>
      <c r="C65" t="s">
        <v>1461</v>
      </c>
      <c r="D65" t="s">
        <v>316</v>
      </c>
      <c r="E65" s="18">
        <v>857903</v>
      </c>
      <c r="F65" s="18">
        <v>729649</v>
      </c>
      <c r="G65" s="219">
        <f t="shared" si="2"/>
        <v>0.17577492739659753</v>
      </c>
      <c r="H65" s="18" t="s">
        <v>1456</v>
      </c>
      <c r="I65" s="18" t="s">
        <v>259</v>
      </c>
      <c r="J65" s="244">
        <v>20305</v>
      </c>
      <c r="K65" s="244">
        <v>47580</v>
      </c>
      <c r="L65" s="18">
        <f>K65-J65</f>
        <v>27275</v>
      </c>
      <c r="M65" s="242">
        <f>(K65-J65)/J65</f>
        <v>1.3432652056143808</v>
      </c>
      <c r="N65" s="18"/>
      <c r="O65" t="s">
        <v>565</v>
      </c>
    </row>
    <row r="66" spans="1:15" ht="12.75">
      <c r="A66" t="s">
        <v>1780</v>
      </c>
      <c r="B66" t="s">
        <v>1460</v>
      </c>
      <c r="C66" t="s">
        <v>1269</v>
      </c>
      <c r="D66" t="s">
        <v>316</v>
      </c>
      <c r="E66" s="18">
        <v>845078</v>
      </c>
      <c r="F66" s="18">
        <v>731586</v>
      </c>
      <c r="G66" s="219">
        <f t="shared" si="2"/>
        <v>0.15513145412842783</v>
      </c>
      <c r="H66" s="18" t="s">
        <v>1464</v>
      </c>
      <c r="I66" s="18" t="s">
        <v>1456</v>
      </c>
      <c r="J66" s="244">
        <v>0</v>
      </c>
      <c r="K66" s="244">
        <v>0</v>
      </c>
      <c r="L66" s="15" t="s">
        <v>2077</v>
      </c>
      <c r="M66" s="254" t="s">
        <v>2077</v>
      </c>
      <c r="N66" s="18"/>
      <c r="O66" t="s">
        <v>147</v>
      </c>
    </row>
    <row r="67" spans="1:15" ht="12.75">
      <c r="A67" t="s">
        <v>1781</v>
      </c>
      <c r="B67" t="s">
        <v>1782</v>
      </c>
      <c r="C67" t="s">
        <v>1461</v>
      </c>
      <c r="D67" t="s">
        <v>316</v>
      </c>
      <c r="E67" s="18">
        <v>816012</v>
      </c>
      <c r="F67" s="18">
        <v>740395</v>
      </c>
      <c r="G67" s="219">
        <f t="shared" si="2"/>
        <v>0.10213061946663606</v>
      </c>
      <c r="H67" s="18" t="s">
        <v>1464</v>
      </c>
      <c r="I67" s="18" t="s">
        <v>1464</v>
      </c>
      <c r="J67" s="244">
        <v>0</v>
      </c>
      <c r="K67" s="244">
        <v>0</v>
      </c>
      <c r="L67" s="15" t="s">
        <v>2077</v>
      </c>
      <c r="M67" s="254" t="s">
        <v>2077</v>
      </c>
      <c r="N67" s="18"/>
      <c r="O67" t="s">
        <v>147</v>
      </c>
    </row>
    <row r="68" spans="1:15" ht="12.75">
      <c r="A68" t="s">
        <v>1783</v>
      </c>
      <c r="B68" t="s">
        <v>1264</v>
      </c>
      <c r="C68" t="s">
        <v>1269</v>
      </c>
      <c r="D68" t="s">
        <v>316</v>
      </c>
      <c r="E68" s="18">
        <v>809821</v>
      </c>
      <c r="F68" s="18">
        <v>729361</v>
      </c>
      <c r="G68" s="219">
        <f t="shared" si="2"/>
        <v>0.11031574213592446</v>
      </c>
      <c r="H68" s="18" t="s">
        <v>1464</v>
      </c>
      <c r="I68" s="18" t="s">
        <v>1464</v>
      </c>
      <c r="J68" s="244">
        <v>0</v>
      </c>
      <c r="K68" s="244">
        <v>0</v>
      </c>
      <c r="L68" s="15" t="s">
        <v>2077</v>
      </c>
      <c r="M68" s="254" t="s">
        <v>2077</v>
      </c>
      <c r="N68" s="18"/>
      <c r="O68" t="s">
        <v>147</v>
      </c>
    </row>
    <row r="69" spans="1:15" ht="12.75">
      <c r="A69" t="s">
        <v>1784</v>
      </c>
      <c r="B69" t="s">
        <v>1259</v>
      </c>
      <c r="C69" t="s">
        <v>1461</v>
      </c>
      <c r="D69" t="s">
        <v>316</v>
      </c>
      <c r="E69" s="18">
        <v>807407</v>
      </c>
      <c r="F69" s="18">
        <v>661645</v>
      </c>
      <c r="G69" s="219">
        <f t="shared" si="2"/>
        <v>0.2203024280392053</v>
      </c>
      <c r="H69" s="18" t="s">
        <v>1464</v>
      </c>
      <c r="I69" s="18" t="s">
        <v>1464</v>
      </c>
      <c r="J69" s="244">
        <v>0</v>
      </c>
      <c r="K69" s="244">
        <v>0</v>
      </c>
      <c r="L69" s="15" t="s">
        <v>2077</v>
      </c>
      <c r="M69" s="254" t="s">
        <v>2077</v>
      </c>
      <c r="N69" s="18"/>
      <c r="O69" t="s">
        <v>147</v>
      </c>
    </row>
    <row r="70" spans="1:15" ht="12.75">
      <c r="A70" t="s">
        <v>1785</v>
      </c>
      <c r="B70" t="s">
        <v>328</v>
      </c>
      <c r="C70" t="s">
        <v>1269</v>
      </c>
      <c r="D70" t="s">
        <v>316</v>
      </c>
      <c r="E70" s="18">
        <v>783493</v>
      </c>
      <c r="F70" s="18">
        <v>683266</v>
      </c>
      <c r="G70" s="219">
        <f t="shared" si="2"/>
        <v>0.14668811268232285</v>
      </c>
      <c r="H70" s="18" t="s">
        <v>1464</v>
      </c>
      <c r="I70" s="18" t="s">
        <v>1464</v>
      </c>
      <c r="J70" s="244">
        <v>0</v>
      </c>
      <c r="K70" s="244">
        <v>0</v>
      </c>
      <c r="L70" s="15" t="s">
        <v>2077</v>
      </c>
      <c r="M70" s="254" t="s">
        <v>2077</v>
      </c>
      <c r="N70" s="18"/>
      <c r="O70" t="s">
        <v>147</v>
      </c>
    </row>
    <row r="71" spans="1:15" ht="12.75">
      <c r="A71" t="s">
        <v>1786</v>
      </c>
      <c r="B71" t="s">
        <v>194</v>
      </c>
      <c r="C71" t="s">
        <v>1461</v>
      </c>
      <c r="D71" t="s">
        <v>316</v>
      </c>
      <c r="E71" s="18">
        <v>751296</v>
      </c>
      <c r="F71" s="18">
        <v>679622</v>
      </c>
      <c r="G71" s="219">
        <f aca="true" t="shared" si="6" ref="G71:G134">(E71-F71)/F71</f>
        <v>0.10546156539958977</v>
      </c>
      <c r="H71" s="18" t="s">
        <v>1464</v>
      </c>
      <c r="I71" s="18" t="s">
        <v>1456</v>
      </c>
      <c r="J71" s="244">
        <v>0</v>
      </c>
      <c r="K71" s="244">
        <v>0</v>
      </c>
      <c r="L71" s="15" t="s">
        <v>2077</v>
      </c>
      <c r="M71" s="254" t="s">
        <v>2077</v>
      </c>
      <c r="N71" s="18"/>
      <c r="O71" t="s">
        <v>147</v>
      </c>
    </row>
    <row r="72" spans="1:15" ht="12.75">
      <c r="A72" t="s">
        <v>1787</v>
      </c>
      <c r="B72" t="s">
        <v>194</v>
      </c>
      <c r="C72" t="s">
        <v>1461</v>
      </c>
      <c r="D72" t="s">
        <v>316</v>
      </c>
      <c r="E72" s="18">
        <v>741152</v>
      </c>
      <c r="F72" s="18">
        <v>569463</v>
      </c>
      <c r="G72" s="219">
        <f t="shared" si="6"/>
        <v>0.30149280989282884</v>
      </c>
      <c r="H72" s="18" t="s">
        <v>1464</v>
      </c>
      <c r="I72" s="18" t="s">
        <v>1456</v>
      </c>
      <c r="J72" s="244">
        <v>0</v>
      </c>
      <c r="K72" s="244">
        <v>0</v>
      </c>
      <c r="L72" s="15" t="s">
        <v>2077</v>
      </c>
      <c r="M72" s="254" t="s">
        <v>2077</v>
      </c>
      <c r="N72" s="18"/>
      <c r="O72" t="s">
        <v>147</v>
      </c>
    </row>
    <row r="73" spans="1:15" ht="12.75">
      <c r="A73" t="s">
        <v>1788</v>
      </c>
      <c r="B73" t="s">
        <v>1476</v>
      </c>
      <c r="C73" t="s">
        <v>1269</v>
      </c>
      <c r="D73" t="s">
        <v>316</v>
      </c>
      <c r="E73" s="18">
        <v>732291</v>
      </c>
      <c r="F73" s="18">
        <v>720980</v>
      </c>
      <c r="G73" s="219">
        <f t="shared" si="6"/>
        <v>0.01568836860939277</v>
      </c>
      <c r="H73" s="18" t="s">
        <v>1464</v>
      </c>
      <c r="I73" s="18" t="s">
        <v>1464</v>
      </c>
      <c r="J73" s="244">
        <v>0</v>
      </c>
      <c r="K73" s="244">
        <v>0</v>
      </c>
      <c r="L73" s="15" t="s">
        <v>2077</v>
      </c>
      <c r="M73" s="254" t="s">
        <v>2077</v>
      </c>
      <c r="N73" s="18"/>
      <c r="O73" t="s">
        <v>147</v>
      </c>
    </row>
    <row r="74" spans="1:15" ht="12.75">
      <c r="A74" t="s">
        <v>1789</v>
      </c>
      <c r="B74" t="s">
        <v>1763</v>
      </c>
      <c r="C74" t="s">
        <v>1269</v>
      </c>
      <c r="D74" t="s">
        <v>316</v>
      </c>
      <c r="E74" s="18">
        <v>725610</v>
      </c>
      <c r="F74" s="18">
        <v>732117</v>
      </c>
      <c r="G74" s="219">
        <f t="shared" si="6"/>
        <v>-0.008887923651547499</v>
      </c>
      <c r="H74" s="18" t="s">
        <v>1464</v>
      </c>
      <c r="I74" s="18" t="s">
        <v>1464</v>
      </c>
      <c r="J74" s="244">
        <v>0</v>
      </c>
      <c r="K74" s="244">
        <v>0</v>
      </c>
      <c r="L74" s="15" t="s">
        <v>2077</v>
      </c>
      <c r="M74" s="254" t="s">
        <v>2077</v>
      </c>
      <c r="N74" s="18"/>
      <c r="O74" t="s">
        <v>147</v>
      </c>
    </row>
    <row r="75" spans="1:15" ht="12.75">
      <c r="A75" t="s">
        <v>1790</v>
      </c>
      <c r="B75" t="s">
        <v>1791</v>
      </c>
      <c r="C75" t="s">
        <v>1461</v>
      </c>
      <c r="D75" t="s">
        <v>316</v>
      </c>
      <c r="E75" s="18">
        <v>698903</v>
      </c>
      <c r="F75" s="18">
        <v>680014</v>
      </c>
      <c r="G75" s="219">
        <f t="shared" si="6"/>
        <v>0.027777369289455806</v>
      </c>
      <c r="H75" s="18" t="s">
        <v>1464</v>
      </c>
      <c r="I75" s="18" t="s">
        <v>1464</v>
      </c>
      <c r="J75" s="244">
        <v>0</v>
      </c>
      <c r="K75" s="244">
        <v>0</v>
      </c>
      <c r="L75" s="15" t="s">
        <v>2077</v>
      </c>
      <c r="M75" s="254" t="s">
        <v>2077</v>
      </c>
      <c r="N75" s="18"/>
      <c r="O75" t="s">
        <v>147</v>
      </c>
    </row>
    <row r="76" spans="1:15" ht="12.75">
      <c r="A76" t="s">
        <v>1792</v>
      </c>
      <c r="B76" t="s">
        <v>1793</v>
      </c>
      <c r="C76" t="s">
        <v>1269</v>
      </c>
      <c r="D76" t="s">
        <v>316</v>
      </c>
      <c r="E76" s="18">
        <v>690400</v>
      </c>
      <c r="F76" s="18">
        <v>629561</v>
      </c>
      <c r="G76" s="219">
        <f t="shared" si="6"/>
        <v>0.09663718051149928</v>
      </c>
      <c r="H76" s="18" t="s">
        <v>1464</v>
      </c>
      <c r="I76" s="18" t="s">
        <v>1464</v>
      </c>
      <c r="J76" s="244">
        <v>0</v>
      </c>
      <c r="K76" s="244">
        <v>0</v>
      </c>
      <c r="L76" s="15" t="s">
        <v>2077</v>
      </c>
      <c r="M76" s="254" t="s">
        <v>2077</v>
      </c>
      <c r="N76" s="18"/>
      <c r="O76" t="s">
        <v>147</v>
      </c>
    </row>
    <row r="77" spans="1:15" ht="12.75">
      <c r="A77" t="s">
        <v>1794</v>
      </c>
      <c r="B77" t="s">
        <v>1795</v>
      </c>
      <c r="C77" t="s">
        <v>1269</v>
      </c>
      <c r="D77" t="s">
        <v>316</v>
      </c>
      <c r="E77" s="18">
        <v>685415</v>
      </c>
      <c r="F77" s="18">
        <v>602773</v>
      </c>
      <c r="G77" s="219">
        <f t="shared" si="6"/>
        <v>0.13710302219906997</v>
      </c>
      <c r="H77" s="18" t="s">
        <v>1464</v>
      </c>
      <c r="I77" s="18" t="s">
        <v>1464</v>
      </c>
      <c r="J77" s="244">
        <v>0</v>
      </c>
      <c r="K77" s="244">
        <v>0</v>
      </c>
      <c r="L77" s="15" t="s">
        <v>2077</v>
      </c>
      <c r="M77" s="254" t="s">
        <v>2077</v>
      </c>
      <c r="N77" s="18"/>
      <c r="O77" t="s">
        <v>147</v>
      </c>
    </row>
    <row r="78" spans="1:15" ht="12.75">
      <c r="A78" t="s">
        <v>1797</v>
      </c>
      <c r="B78" t="s">
        <v>1259</v>
      </c>
      <c r="C78" t="s">
        <v>1461</v>
      </c>
      <c r="D78" t="s">
        <v>316</v>
      </c>
      <c r="E78" s="18">
        <v>674860</v>
      </c>
      <c r="F78" s="18">
        <v>563598</v>
      </c>
      <c r="G78" s="219">
        <f t="shared" si="6"/>
        <v>0.19741375945265952</v>
      </c>
      <c r="H78" s="18" t="s">
        <v>1464</v>
      </c>
      <c r="I78" s="18" t="s">
        <v>1456</v>
      </c>
      <c r="J78" s="244">
        <v>0</v>
      </c>
      <c r="K78" s="244">
        <v>0</v>
      </c>
      <c r="L78" s="15" t="s">
        <v>2077</v>
      </c>
      <c r="M78" s="254" t="s">
        <v>2077</v>
      </c>
      <c r="N78" s="18"/>
      <c r="O78" t="s">
        <v>147</v>
      </c>
    </row>
    <row r="79" spans="1:15" ht="12.75">
      <c r="A79" t="s">
        <v>1798</v>
      </c>
      <c r="B79" t="s">
        <v>1799</v>
      </c>
      <c r="C79" t="s">
        <v>1269</v>
      </c>
      <c r="D79" t="s">
        <v>316</v>
      </c>
      <c r="E79" s="18">
        <v>670685</v>
      </c>
      <c r="F79" s="18">
        <v>715039</v>
      </c>
      <c r="G79" s="219">
        <f t="shared" si="6"/>
        <v>-0.06203018296904085</v>
      </c>
      <c r="H79" s="18" t="s">
        <v>1464</v>
      </c>
      <c r="I79" s="18" t="s">
        <v>1464</v>
      </c>
      <c r="J79" s="244">
        <v>0</v>
      </c>
      <c r="K79" s="244">
        <v>0</v>
      </c>
      <c r="L79" s="15" t="s">
        <v>2077</v>
      </c>
      <c r="M79" s="254" t="s">
        <v>2077</v>
      </c>
      <c r="N79" s="18"/>
      <c r="O79" t="s">
        <v>147</v>
      </c>
    </row>
    <row r="80" spans="1:15" ht="12.75">
      <c r="A80" t="s">
        <v>1800</v>
      </c>
      <c r="B80" t="s">
        <v>1480</v>
      </c>
      <c r="C80" t="s">
        <v>1269</v>
      </c>
      <c r="D80" t="s">
        <v>316</v>
      </c>
      <c r="E80" s="18">
        <v>667425</v>
      </c>
      <c r="F80" s="18">
        <v>629401</v>
      </c>
      <c r="G80" s="219">
        <f t="shared" si="6"/>
        <v>0.06041299584843367</v>
      </c>
      <c r="H80" s="18" t="s">
        <v>1464</v>
      </c>
      <c r="I80" s="18" t="s">
        <v>1456</v>
      </c>
      <c r="J80" s="244">
        <v>34962</v>
      </c>
      <c r="K80" s="244">
        <v>45509</v>
      </c>
      <c r="L80" s="18">
        <f>K80-J80</f>
        <v>10547</v>
      </c>
      <c r="M80" s="242">
        <f>(K80-J80)/J80</f>
        <v>0.30167038498941706</v>
      </c>
      <c r="N80" s="18"/>
      <c r="O80" t="s">
        <v>566</v>
      </c>
    </row>
    <row r="81" spans="1:15" ht="12.75">
      <c r="A81" t="s">
        <v>1801</v>
      </c>
      <c r="B81" t="s">
        <v>328</v>
      </c>
      <c r="C81" t="s">
        <v>1461</v>
      </c>
      <c r="D81" t="s">
        <v>316</v>
      </c>
      <c r="E81" s="18">
        <v>659191</v>
      </c>
      <c r="F81" s="18">
        <v>549033</v>
      </c>
      <c r="G81" s="219">
        <f t="shared" si="6"/>
        <v>0.20064003438773262</v>
      </c>
      <c r="H81" s="18" t="s">
        <v>1464</v>
      </c>
      <c r="I81" s="18" t="s">
        <v>1464</v>
      </c>
      <c r="J81" s="244">
        <v>0</v>
      </c>
      <c r="K81" s="244">
        <v>0</v>
      </c>
      <c r="L81" s="15" t="s">
        <v>2077</v>
      </c>
      <c r="M81" s="254" t="s">
        <v>2077</v>
      </c>
      <c r="N81" s="18"/>
      <c r="O81" t="s">
        <v>147</v>
      </c>
    </row>
    <row r="82" spans="1:15" ht="12.75">
      <c r="A82" t="s">
        <v>1802</v>
      </c>
      <c r="B82" t="s">
        <v>1803</v>
      </c>
      <c r="C82" t="s">
        <v>1269</v>
      </c>
      <c r="D82" t="s">
        <v>316</v>
      </c>
      <c r="E82" s="18">
        <v>646317</v>
      </c>
      <c r="F82" s="18">
        <v>607457</v>
      </c>
      <c r="G82" s="219">
        <f t="shared" si="6"/>
        <v>0.06397160622068722</v>
      </c>
      <c r="H82" s="18" t="s">
        <v>1464</v>
      </c>
      <c r="I82" s="18" t="s">
        <v>1464</v>
      </c>
      <c r="J82" s="244">
        <v>0</v>
      </c>
      <c r="K82" s="244">
        <v>0</v>
      </c>
      <c r="L82" s="15" t="s">
        <v>2077</v>
      </c>
      <c r="M82" s="254" t="s">
        <v>2077</v>
      </c>
      <c r="N82" s="18"/>
      <c r="O82" t="s">
        <v>147</v>
      </c>
    </row>
    <row r="83" spans="1:15" ht="12.75">
      <c r="A83" t="s">
        <v>1804</v>
      </c>
      <c r="B83" t="s">
        <v>1805</v>
      </c>
      <c r="C83" t="s">
        <v>1269</v>
      </c>
      <c r="D83" t="s">
        <v>316</v>
      </c>
      <c r="E83" s="18">
        <v>631845</v>
      </c>
      <c r="F83" s="18">
        <v>550659</v>
      </c>
      <c r="G83" s="219">
        <f t="shared" si="6"/>
        <v>0.14743425604593768</v>
      </c>
      <c r="H83" s="18" t="s">
        <v>1464</v>
      </c>
      <c r="I83" s="18" t="s">
        <v>1464</v>
      </c>
      <c r="J83" s="244">
        <v>0</v>
      </c>
      <c r="K83" s="244">
        <v>0</v>
      </c>
      <c r="L83" s="15" t="s">
        <v>2077</v>
      </c>
      <c r="M83" s="254" t="s">
        <v>2077</v>
      </c>
      <c r="N83" s="18"/>
      <c r="O83" t="s">
        <v>147</v>
      </c>
    </row>
    <row r="84" spans="1:15" ht="12.75">
      <c r="A84" t="s">
        <v>1806</v>
      </c>
      <c r="B84" t="s">
        <v>1498</v>
      </c>
      <c r="C84" t="s">
        <v>1269</v>
      </c>
      <c r="D84" t="s">
        <v>316</v>
      </c>
      <c r="E84" s="18">
        <v>628947</v>
      </c>
      <c r="F84" s="18">
        <v>556999</v>
      </c>
      <c r="G84" s="219">
        <f t="shared" si="6"/>
        <v>0.1291707884574299</v>
      </c>
      <c r="H84" s="18" t="s">
        <v>1464</v>
      </c>
      <c r="I84" s="18" t="s">
        <v>1456</v>
      </c>
      <c r="J84" s="244">
        <v>0</v>
      </c>
      <c r="K84" s="244">
        <v>68539</v>
      </c>
      <c r="L84" s="15" t="s">
        <v>2077</v>
      </c>
      <c r="M84" s="254" t="s">
        <v>2077</v>
      </c>
      <c r="N84" s="18"/>
      <c r="O84" t="s">
        <v>565</v>
      </c>
    </row>
    <row r="85" spans="1:15" ht="12.75">
      <c r="A85" t="s">
        <v>1807</v>
      </c>
      <c r="B85" t="s">
        <v>1471</v>
      </c>
      <c r="C85" t="s">
        <v>1461</v>
      </c>
      <c r="D85" t="s">
        <v>316</v>
      </c>
      <c r="E85" s="18">
        <v>626227</v>
      </c>
      <c r="F85" s="18">
        <v>537484</v>
      </c>
      <c r="G85" s="219">
        <f t="shared" si="6"/>
        <v>0.16510817066182434</v>
      </c>
      <c r="H85" s="18" t="s">
        <v>1464</v>
      </c>
      <c r="I85" s="18" t="s">
        <v>1456</v>
      </c>
      <c r="J85" s="244">
        <v>0</v>
      </c>
      <c r="K85" s="244">
        <v>0</v>
      </c>
      <c r="L85" s="15" t="s">
        <v>2077</v>
      </c>
      <c r="M85" s="254" t="s">
        <v>2077</v>
      </c>
      <c r="N85" s="18"/>
      <c r="O85" t="s">
        <v>147</v>
      </c>
    </row>
    <row r="86" spans="1:15" ht="12.75">
      <c r="A86" t="s">
        <v>1808</v>
      </c>
      <c r="B86" t="s">
        <v>1809</v>
      </c>
      <c r="C86" t="s">
        <v>1269</v>
      </c>
      <c r="D86" t="s">
        <v>316</v>
      </c>
      <c r="E86" s="18">
        <v>623365</v>
      </c>
      <c r="F86" s="18">
        <v>591361</v>
      </c>
      <c r="G86" s="219">
        <f t="shared" si="6"/>
        <v>0.05411922666526876</v>
      </c>
      <c r="H86" s="18" t="s">
        <v>1464</v>
      </c>
      <c r="I86" s="18" t="s">
        <v>1464</v>
      </c>
      <c r="J86" s="244">
        <v>0</v>
      </c>
      <c r="K86" s="244">
        <v>0</v>
      </c>
      <c r="L86" s="15" t="s">
        <v>2077</v>
      </c>
      <c r="M86" s="254" t="s">
        <v>2077</v>
      </c>
      <c r="N86" s="18"/>
      <c r="O86" t="s">
        <v>147</v>
      </c>
    </row>
    <row r="87" spans="1:15" ht="12.75">
      <c r="A87" t="s">
        <v>664</v>
      </c>
      <c r="B87" t="s">
        <v>1493</v>
      </c>
      <c r="C87" t="s">
        <v>1269</v>
      </c>
      <c r="D87" t="s">
        <v>316</v>
      </c>
      <c r="E87" s="18">
        <v>610015</v>
      </c>
      <c r="F87" s="18">
        <v>581630</v>
      </c>
      <c r="G87" s="219">
        <f t="shared" si="6"/>
        <v>0.04880250330966422</v>
      </c>
      <c r="H87" s="18" t="s">
        <v>1464</v>
      </c>
      <c r="I87" s="18" t="s">
        <v>1464</v>
      </c>
      <c r="J87" s="244">
        <v>0</v>
      </c>
      <c r="K87" s="244">
        <v>0</v>
      </c>
      <c r="L87" s="15" t="s">
        <v>2077</v>
      </c>
      <c r="M87" s="254" t="s">
        <v>2077</v>
      </c>
      <c r="N87" s="18"/>
      <c r="O87" t="s">
        <v>147</v>
      </c>
    </row>
    <row r="88" spans="1:15" ht="12.75">
      <c r="A88" t="s">
        <v>665</v>
      </c>
      <c r="B88" t="s">
        <v>666</v>
      </c>
      <c r="C88" t="s">
        <v>1461</v>
      </c>
      <c r="D88" t="s">
        <v>316</v>
      </c>
      <c r="E88" s="18">
        <v>606376</v>
      </c>
      <c r="F88" s="18">
        <v>464840</v>
      </c>
      <c r="G88" s="219">
        <f t="shared" si="6"/>
        <v>0.3044832630582566</v>
      </c>
      <c r="H88" s="18" t="s">
        <v>1464</v>
      </c>
      <c r="I88" s="18" t="s">
        <v>1456</v>
      </c>
      <c r="J88" s="244">
        <v>0</v>
      </c>
      <c r="K88" s="244">
        <v>0</v>
      </c>
      <c r="L88" s="15" t="s">
        <v>2077</v>
      </c>
      <c r="M88" s="254" t="s">
        <v>2077</v>
      </c>
      <c r="N88" s="18"/>
      <c r="O88" t="s">
        <v>566</v>
      </c>
    </row>
    <row r="89" spans="1:15" ht="12.75">
      <c r="A89" t="s">
        <v>667</v>
      </c>
      <c r="B89" t="s">
        <v>333</v>
      </c>
      <c r="C89" t="s">
        <v>1269</v>
      </c>
      <c r="D89" t="s">
        <v>316</v>
      </c>
      <c r="E89" s="18">
        <v>591599</v>
      </c>
      <c r="F89" s="18">
        <v>540258</v>
      </c>
      <c r="G89" s="219">
        <f t="shared" si="6"/>
        <v>0.09503052245408675</v>
      </c>
      <c r="H89" s="18" t="s">
        <v>1464</v>
      </c>
      <c r="I89" s="18" t="s">
        <v>1464</v>
      </c>
      <c r="J89" s="244">
        <v>0</v>
      </c>
      <c r="K89" s="244">
        <v>0</v>
      </c>
      <c r="L89" s="15" t="s">
        <v>2077</v>
      </c>
      <c r="M89" s="254" t="s">
        <v>2077</v>
      </c>
      <c r="N89" s="18"/>
      <c r="O89" t="s">
        <v>147</v>
      </c>
    </row>
    <row r="90" spans="1:15" ht="12.75">
      <c r="A90" t="s">
        <v>668</v>
      </c>
      <c r="B90" t="s">
        <v>1460</v>
      </c>
      <c r="C90" t="s">
        <v>1461</v>
      </c>
      <c r="D90" t="s">
        <v>316</v>
      </c>
      <c r="E90" s="18">
        <v>586908</v>
      </c>
      <c r="F90" s="18">
        <v>440888</v>
      </c>
      <c r="G90" s="219">
        <f t="shared" si="6"/>
        <v>0.3311952241839197</v>
      </c>
      <c r="H90" s="18" t="s">
        <v>1464</v>
      </c>
      <c r="I90" s="18" t="s">
        <v>1464</v>
      </c>
      <c r="J90" s="244">
        <v>0</v>
      </c>
      <c r="K90" s="244">
        <v>0</v>
      </c>
      <c r="L90" s="15" t="s">
        <v>2077</v>
      </c>
      <c r="M90" s="254" t="s">
        <v>2077</v>
      </c>
      <c r="N90" s="18"/>
      <c r="O90" t="s">
        <v>147</v>
      </c>
    </row>
    <row r="91" spans="1:15" ht="12.75">
      <c r="A91" t="s">
        <v>669</v>
      </c>
      <c r="B91" t="s">
        <v>1460</v>
      </c>
      <c r="C91" t="s">
        <v>1461</v>
      </c>
      <c r="D91" t="s">
        <v>316</v>
      </c>
      <c r="E91" s="18">
        <v>583403</v>
      </c>
      <c r="F91" s="18">
        <v>483924</v>
      </c>
      <c r="G91" s="219">
        <f t="shared" si="6"/>
        <v>0.20556740314594854</v>
      </c>
      <c r="H91" s="18" t="s">
        <v>1464</v>
      </c>
      <c r="I91" s="18" t="s">
        <v>1464</v>
      </c>
      <c r="J91" s="244">
        <v>0</v>
      </c>
      <c r="K91" s="244">
        <v>0</v>
      </c>
      <c r="L91" s="15" t="s">
        <v>2077</v>
      </c>
      <c r="M91" s="254" t="s">
        <v>2077</v>
      </c>
      <c r="N91" s="18"/>
      <c r="O91" t="s">
        <v>147</v>
      </c>
    </row>
    <row r="92" spans="1:15" ht="12.75">
      <c r="A92" t="s">
        <v>670</v>
      </c>
      <c r="B92" t="s">
        <v>671</v>
      </c>
      <c r="C92" t="s">
        <v>1269</v>
      </c>
      <c r="D92" t="s">
        <v>316</v>
      </c>
      <c r="E92" s="18">
        <v>568847</v>
      </c>
      <c r="F92" s="18">
        <v>525346</v>
      </c>
      <c r="G92" s="219">
        <f t="shared" si="6"/>
        <v>0.08280447552660532</v>
      </c>
      <c r="H92" s="18" t="s">
        <v>1464</v>
      </c>
      <c r="I92" s="18" t="s">
        <v>1464</v>
      </c>
      <c r="J92" s="244">
        <v>0</v>
      </c>
      <c r="K92" s="244">
        <v>0</v>
      </c>
      <c r="L92" s="15" t="s">
        <v>2077</v>
      </c>
      <c r="M92" s="254" t="s">
        <v>2077</v>
      </c>
      <c r="N92" s="18"/>
      <c r="O92" t="s">
        <v>147</v>
      </c>
    </row>
    <row r="93" spans="1:15" ht="12.75">
      <c r="A93" t="s">
        <v>672</v>
      </c>
      <c r="B93" t="s">
        <v>673</v>
      </c>
      <c r="C93" t="s">
        <v>1269</v>
      </c>
      <c r="D93" t="s">
        <v>316</v>
      </c>
      <c r="E93" s="18">
        <v>564943</v>
      </c>
      <c r="F93" s="18">
        <v>544582</v>
      </c>
      <c r="G93" s="219">
        <f t="shared" si="6"/>
        <v>0.037388308831360566</v>
      </c>
      <c r="H93" s="18" t="s">
        <v>1464</v>
      </c>
      <c r="I93" s="18" t="s">
        <v>1464</v>
      </c>
      <c r="J93" s="244">
        <v>0</v>
      </c>
      <c r="K93" s="244">
        <v>0</v>
      </c>
      <c r="L93" s="15" t="s">
        <v>2077</v>
      </c>
      <c r="M93" s="254" t="s">
        <v>2077</v>
      </c>
      <c r="N93" s="18"/>
      <c r="O93" t="s">
        <v>147</v>
      </c>
    </row>
    <row r="94" spans="1:15" ht="12.75">
      <c r="A94" t="s">
        <v>674</v>
      </c>
      <c r="B94" t="s">
        <v>333</v>
      </c>
      <c r="C94" t="s">
        <v>1269</v>
      </c>
      <c r="D94" t="s">
        <v>316</v>
      </c>
      <c r="E94" s="18">
        <v>557715</v>
      </c>
      <c r="F94" s="18">
        <v>488243</v>
      </c>
      <c r="G94" s="219">
        <f t="shared" si="6"/>
        <v>0.1422898024139619</v>
      </c>
      <c r="H94" s="18" t="s">
        <v>1464</v>
      </c>
      <c r="I94" s="18" t="s">
        <v>1464</v>
      </c>
      <c r="J94" s="244">
        <v>0</v>
      </c>
      <c r="K94" s="244">
        <v>0</v>
      </c>
      <c r="L94" s="15" t="s">
        <v>2077</v>
      </c>
      <c r="M94" s="254" t="s">
        <v>2077</v>
      </c>
      <c r="N94" s="18"/>
      <c r="O94" t="s">
        <v>147</v>
      </c>
    </row>
    <row r="95" spans="1:15" ht="12.75">
      <c r="A95" t="s">
        <v>675</v>
      </c>
      <c r="B95" t="s">
        <v>1240</v>
      </c>
      <c r="C95" t="s">
        <v>1461</v>
      </c>
      <c r="D95" t="s">
        <v>316</v>
      </c>
      <c r="E95" s="18">
        <v>555551</v>
      </c>
      <c r="F95" s="18">
        <v>376774</v>
      </c>
      <c r="G95" s="219">
        <f t="shared" si="6"/>
        <v>0.4744939937469146</v>
      </c>
      <c r="H95" s="18" t="s">
        <v>1464</v>
      </c>
      <c r="I95" s="18" t="s">
        <v>2077</v>
      </c>
      <c r="J95" s="244">
        <v>0</v>
      </c>
      <c r="K95" s="244">
        <v>0</v>
      </c>
      <c r="L95" s="15" t="s">
        <v>2077</v>
      </c>
      <c r="M95" s="254" t="s">
        <v>2077</v>
      </c>
      <c r="N95" s="18"/>
      <c r="O95" t="s">
        <v>147</v>
      </c>
    </row>
    <row r="96" spans="1:15" ht="12.75">
      <c r="A96" t="s">
        <v>676</v>
      </c>
      <c r="B96" t="s">
        <v>1480</v>
      </c>
      <c r="C96" t="s">
        <v>1461</v>
      </c>
      <c r="D96" t="s">
        <v>316</v>
      </c>
      <c r="E96" s="18">
        <v>549454</v>
      </c>
      <c r="F96" s="18">
        <v>560625</v>
      </c>
      <c r="G96" s="219">
        <f t="shared" si="6"/>
        <v>-0.01992597547380156</v>
      </c>
      <c r="H96" s="18" t="s">
        <v>1464</v>
      </c>
      <c r="I96" s="18" t="s">
        <v>1464</v>
      </c>
      <c r="J96" s="244">
        <v>0</v>
      </c>
      <c r="K96" s="244">
        <v>0</v>
      </c>
      <c r="L96" s="15" t="s">
        <v>2077</v>
      </c>
      <c r="M96" s="254" t="s">
        <v>2077</v>
      </c>
      <c r="N96" s="18"/>
      <c r="O96" t="s">
        <v>147</v>
      </c>
    </row>
    <row r="97" spans="1:15" ht="12.75">
      <c r="A97" t="s">
        <v>677</v>
      </c>
      <c r="B97" t="s">
        <v>1264</v>
      </c>
      <c r="C97" t="s">
        <v>1269</v>
      </c>
      <c r="D97" t="s">
        <v>316</v>
      </c>
      <c r="E97" s="18">
        <v>546834</v>
      </c>
      <c r="F97" s="18">
        <v>512720</v>
      </c>
      <c r="G97" s="219">
        <f t="shared" si="6"/>
        <v>0.06653534092682166</v>
      </c>
      <c r="H97" s="18" t="s">
        <v>1464</v>
      </c>
      <c r="I97" s="18" t="s">
        <v>1464</v>
      </c>
      <c r="J97" s="244">
        <v>0</v>
      </c>
      <c r="K97" s="244">
        <v>0</v>
      </c>
      <c r="L97" s="15" t="s">
        <v>2077</v>
      </c>
      <c r="M97" s="254" t="s">
        <v>2077</v>
      </c>
      <c r="N97" s="18"/>
      <c r="O97" t="s">
        <v>147</v>
      </c>
    </row>
    <row r="98" spans="1:15" ht="12.75">
      <c r="A98" t="s">
        <v>678</v>
      </c>
      <c r="B98" t="s">
        <v>1460</v>
      </c>
      <c r="C98" t="s">
        <v>1269</v>
      </c>
      <c r="D98" t="s">
        <v>316</v>
      </c>
      <c r="E98" s="18">
        <v>541463</v>
      </c>
      <c r="F98" s="18">
        <v>432373</v>
      </c>
      <c r="G98" s="219">
        <f t="shared" si="6"/>
        <v>0.252305301209835</v>
      </c>
      <c r="H98" s="18" t="s">
        <v>1464</v>
      </c>
      <c r="I98" s="18" t="s">
        <v>1464</v>
      </c>
      <c r="J98" s="244">
        <v>0</v>
      </c>
      <c r="K98" s="244">
        <v>0</v>
      </c>
      <c r="L98" s="15" t="s">
        <v>2077</v>
      </c>
      <c r="M98" s="254" t="s">
        <v>2077</v>
      </c>
      <c r="N98" s="18"/>
      <c r="O98" t="s">
        <v>147</v>
      </c>
    </row>
    <row r="99" spans="1:15" ht="12.75">
      <c r="A99" t="s">
        <v>679</v>
      </c>
      <c r="B99" t="s">
        <v>680</v>
      </c>
      <c r="C99" t="s">
        <v>1461</v>
      </c>
      <c r="D99" t="s">
        <v>316</v>
      </c>
      <c r="E99" s="18">
        <v>539154</v>
      </c>
      <c r="F99" s="18">
        <v>499684</v>
      </c>
      <c r="G99" s="219">
        <f t="shared" si="6"/>
        <v>0.07898992163047046</v>
      </c>
      <c r="H99" s="18" t="s">
        <v>1464</v>
      </c>
      <c r="I99" s="18" t="s">
        <v>1464</v>
      </c>
      <c r="J99" s="244">
        <v>0</v>
      </c>
      <c r="K99" s="244">
        <v>0</v>
      </c>
      <c r="L99" s="15" t="s">
        <v>2077</v>
      </c>
      <c r="M99" s="254" t="s">
        <v>2077</v>
      </c>
      <c r="N99" s="18"/>
      <c r="O99" t="s">
        <v>147</v>
      </c>
    </row>
    <row r="100" spans="1:15" ht="12.75">
      <c r="A100" t="s">
        <v>681</v>
      </c>
      <c r="B100" t="s">
        <v>1460</v>
      </c>
      <c r="C100" t="s">
        <v>1461</v>
      </c>
      <c r="D100" t="s">
        <v>316</v>
      </c>
      <c r="E100" s="18">
        <v>536357</v>
      </c>
      <c r="F100" s="18">
        <v>476230</v>
      </c>
      <c r="G100" s="219">
        <f t="shared" si="6"/>
        <v>0.1262562207336791</v>
      </c>
      <c r="H100" s="18" t="s">
        <v>1464</v>
      </c>
      <c r="I100" s="18" t="s">
        <v>1464</v>
      </c>
      <c r="J100" s="244">
        <v>0</v>
      </c>
      <c r="K100" s="244">
        <v>0</v>
      </c>
      <c r="L100" s="15" t="s">
        <v>2077</v>
      </c>
      <c r="M100" s="254" t="s">
        <v>2077</v>
      </c>
      <c r="N100" s="18"/>
      <c r="O100" t="s">
        <v>147</v>
      </c>
    </row>
    <row r="101" spans="1:15" ht="12.75">
      <c r="A101" t="s">
        <v>682</v>
      </c>
      <c r="B101" t="s">
        <v>1480</v>
      </c>
      <c r="C101" t="s">
        <v>1269</v>
      </c>
      <c r="D101" t="s">
        <v>316</v>
      </c>
      <c r="E101" s="18">
        <v>531260</v>
      </c>
      <c r="F101" s="18">
        <v>473043</v>
      </c>
      <c r="G101" s="219">
        <f t="shared" si="6"/>
        <v>0.12306915016182461</v>
      </c>
      <c r="H101" s="18" t="s">
        <v>1464</v>
      </c>
      <c r="I101" s="18" t="s">
        <v>1464</v>
      </c>
      <c r="J101" s="244">
        <v>0</v>
      </c>
      <c r="K101" s="244">
        <v>0</v>
      </c>
      <c r="L101" s="15" t="s">
        <v>2077</v>
      </c>
      <c r="M101" s="254" t="s">
        <v>2077</v>
      </c>
      <c r="N101" s="18"/>
      <c r="O101" t="s">
        <v>147</v>
      </c>
    </row>
    <row r="102" spans="1:15" ht="12.75">
      <c r="A102" t="s">
        <v>683</v>
      </c>
      <c r="B102" t="s">
        <v>1463</v>
      </c>
      <c r="C102" t="s">
        <v>1269</v>
      </c>
      <c r="D102" t="s">
        <v>316</v>
      </c>
      <c r="E102" s="18">
        <v>523609</v>
      </c>
      <c r="F102" s="18">
        <v>519415</v>
      </c>
      <c r="G102" s="219">
        <f t="shared" si="6"/>
        <v>0.008074468392325982</v>
      </c>
      <c r="H102" s="18" t="s">
        <v>1464</v>
      </c>
      <c r="I102" s="18" t="s">
        <v>1464</v>
      </c>
      <c r="J102" s="244">
        <v>0</v>
      </c>
      <c r="K102" s="244">
        <v>0</v>
      </c>
      <c r="L102" s="15" t="s">
        <v>2077</v>
      </c>
      <c r="M102" s="254" t="s">
        <v>2077</v>
      </c>
      <c r="N102" s="18"/>
      <c r="O102" t="s">
        <v>147</v>
      </c>
    </row>
    <row r="103" spans="1:15" ht="12.75">
      <c r="A103" t="s">
        <v>684</v>
      </c>
      <c r="B103" t="s">
        <v>1259</v>
      </c>
      <c r="C103" t="s">
        <v>1461</v>
      </c>
      <c r="D103" t="s">
        <v>316</v>
      </c>
      <c r="E103" s="18">
        <v>510385</v>
      </c>
      <c r="F103" s="18">
        <v>446997</v>
      </c>
      <c r="G103" s="219">
        <f t="shared" si="6"/>
        <v>0.1418085579992707</v>
      </c>
      <c r="H103" s="18" t="s">
        <v>1464</v>
      </c>
      <c r="I103" s="18" t="s">
        <v>1464</v>
      </c>
      <c r="J103" s="244">
        <v>0</v>
      </c>
      <c r="K103" s="244">
        <v>0</v>
      </c>
      <c r="L103" s="15" t="s">
        <v>2077</v>
      </c>
      <c r="M103" s="254" t="s">
        <v>2077</v>
      </c>
      <c r="N103" s="18"/>
      <c r="O103" t="s">
        <v>147</v>
      </c>
    </row>
    <row r="104" spans="1:15" ht="12.75">
      <c r="A104" t="s">
        <v>685</v>
      </c>
      <c r="B104" t="s">
        <v>1480</v>
      </c>
      <c r="C104" t="s">
        <v>1461</v>
      </c>
      <c r="D104" t="s">
        <v>316</v>
      </c>
      <c r="E104" s="18">
        <v>507766</v>
      </c>
      <c r="F104" s="18">
        <v>470658</v>
      </c>
      <c r="G104" s="219">
        <f t="shared" si="6"/>
        <v>0.07884281155318724</v>
      </c>
      <c r="H104" s="18" t="s">
        <v>1464</v>
      </c>
      <c r="I104" s="18" t="s">
        <v>1456</v>
      </c>
      <c r="J104" s="244">
        <v>0</v>
      </c>
      <c r="K104" s="244">
        <v>0</v>
      </c>
      <c r="L104" s="15" t="s">
        <v>2077</v>
      </c>
      <c r="M104" s="254" t="s">
        <v>2077</v>
      </c>
      <c r="N104" s="18"/>
      <c r="O104" t="s">
        <v>147</v>
      </c>
    </row>
    <row r="105" spans="1:15" ht="12.75">
      <c r="A105" t="s">
        <v>686</v>
      </c>
      <c r="B105" t="s">
        <v>687</v>
      </c>
      <c r="C105" t="s">
        <v>1269</v>
      </c>
      <c r="D105" t="s">
        <v>316</v>
      </c>
      <c r="E105" s="18">
        <v>503010</v>
      </c>
      <c r="F105" s="18">
        <v>480091</v>
      </c>
      <c r="G105" s="219">
        <f t="shared" si="6"/>
        <v>0.04773886617328798</v>
      </c>
      <c r="H105" s="18" t="s">
        <v>1464</v>
      </c>
      <c r="I105" s="18" t="s">
        <v>1464</v>
      </c>
      <c r="J105" s="244">
        <v>0</v>
      </c>
      <c r="K105" s="244">
        <v>0</v>
      </c>
      <c r="L105" s="15" t="s">
        <v>2077</v>
      </c>
      <c r="M105" s="254" t="s">
        <v>2077</v>
      </c>
      <c r="N105" s="18"/>
      <c r="O105" t="s">
        <v>147</v>
      </c>
    </row>
    <row r="106" spans="1:15" ht="12.75">
      <c r="A106" t="s">
        <v>688</v>
      </c>
      <c r="B106" t="s">
        <v>1496</v>
      </c>
      <c r="C106" t="s">
        <v>1269</v>
      </c>
      <c r="D106" t="s">
        <v>1796</v>
      </c>
      <c r="E106" s="18">
        <v>471902</v>
      </c>
      <c r="F106" s="18">
        <v>377386</v>
      </c>
      <c r="G106" s="219">
        <f t="shared" si="6"/>
        <v>0.2504491422575294</v>
      </c>
      <c r="H106" s="18" t="s">
        <v>1464</v>
      </c>
      <c r="I106" s="18" t="s">
        <v>1456</v>
      </c>
      <c r="J106" s="244">
        <v>0</v>
      </c>
      <c r="K106" s="244">
        <v>0</v>
      </c>
      <c r="L106" s="15" t="s">
        <v>2077</v>
      </c>
      <c r="M106" s="254" t="s">
        <v>2077</v>
      </c>
      <c r="N106" s="18"/>
      <c r="O106" t="s">
        <v>566</v>
      </c>
    </row>
    <row r="107" spans="1:15" ht="12.75">
      <c r="A107" t="s">
        <v>689</v>
      </c>
      <c r="B107" t="s">
        <v>1468</v>
      </c>
      <c r="C107" t="s">
        <v>1461</v>
      </c>
      <c r="D107" t="s">
        <v>1796</v>
      </c>
      <c r="E107" s="18">
        <v>468684</v>
      </c>
      <c r="F107" s="18">
        <v>417939</v>
      </c>
      <c r="G107" s="219">
        <f t="shared" si="6"/>
        <v>0.1214172403149742</v>
      </c>
      <c r="H107" s="18" t="s">
        <v>1464</v>
      </c>
      <c r="I107" s="18" t="s">
        <v>1464</v>
      </c>
      <c r="J107" s="244">
        <v>0</v>
      </c>
      <c r="K107" s="244">
        <v>0</v>
      </c>
      <c r="L107" s="15" t="s">
        <v>2077</v>
      </c>
      <c r="M107" s="254" t="s">
        <v>2077</v>
      </c>
      <c r="N107" s="18"/>
      <c r="O107" t="s">
        <v>147</v>
      </c>
    </row>
    <row r="108" spans="1:15" ht="12.75">
      <c r="A108" t="s">
        <v>690</v>
      </c>
      <c r="B108" t="s">
        <v>691</v>
      </c>
      <c r="C108" t="s">
        <v>1461</v>
      </c>
      <c r="D108" t="s">
        <v>1796</v>
      </c>
      <c r="E108" s="18">
        <v>464623</v>
      </c>
      <c r="F108" s="18">
        <v>347045</v>
      </c>
      <c r="G108" s="219">
        <f t="shared" si="6"/>
        <v>0.33879756227578556</v>
      </c>
      <c r="H108" s="18" t="s">
        <v>1464</v>
      </c>
      <c r="I108" s="18" t="s">
        <v>1464</v>
      </c>
      <c r="J108" s="244">
        <v>0</v>
      </c>
      <c r="K108" s="244">
        <v>0</v>
      </c>
      <c r="L108" s="15" t="s">
        <v>2077</v>
      </c>
      <c r="M108" s="254" t="s">
        <v>2077</v>
      </c>
      <c r="N108" s="18"/>
      <c r="O108" t="s">
        <v>147</v>
      </c>
    </row>
    <row r="109" spans="1:15" ht="12.75">
      <c r="A109" t="s">
        <v>692</v>
      </c>
      <c r="B109" t="s">
        <v>693</v>
      </c>
      <c r="C109" t="s">
        <v>1269</v>
      </c>
      <c r="D109" t="s">
        <v>1796</v>
      </c>
      <c r="E109" s="18">
        <v>455595</v>
      </c>
      <c r="F109" s="18">
        <v>420215</v>
      </c>
      <c r="G109" s="219">
        <f t="shared" si="6"/>
        <v>0.0841949954190117</v>
      </c>
      <c r="H109" s="18" t="s">
        <v>1464</v>
      </c>
      <c r="I109" s="18" t="s">
        <v>1464</v>
      </c>
      <c r="J109" s="244">
        <v>0</v>
      </c>
      <c r="K109" s="244">
        <v>0</v>
      </c>
      <c r="L109" s="15" t="s">
        <v>2077</v>
      </c>
      <c r="M109" s="254" t="s">
        <v>2077</v>
      </c>
      <c r="N109" s="18"/>
      <c r="O109" t="s">
        <v>147</v>
      </c>
    </row>
    <row r="110" spans="1:15" ht="12.75">
      <c r="A110" t="s">
        <v>694</v>
      </c>
      <c r="B110" t="s">
        <v>1460</v>
      </c>
      <c r="C110" t="s">
        <v>1461</v>
      </c>
      <c r="D110" t="s">
        <v>1796</v>
      </c>
      <c r="E110" s="18">
        <v>455102</v>
      </c>
      <c r="F110" s="18">
        <v>412153</v>
      </c>
      <c r="G110" s="219">
        <f t="shared" si="6"/>
        <v>0.10420644760562219</v>
      </c>
      <c r="H110" s="18" t="s">
        <v>1464</v>
      </c>
      <c r="I110" s="18" t="s">
        <v>1464</v>
      </c>
      <c r="J110" s="244">
        <v>0</v>
      </c>
      <c r="K110" s="244">
        <v>0</v>
      </c>
      <c r="L110" s="15" t="s">
        <v>2077</v>
      </c>
      <c r="M110" s="254" t="s">
        <v>2077</v>
      </c>
      <c r="N110" s="18"/>
      <c r="O110" t="s">
        <v>147</v>
      </c>
    </row>
    <row r="111" spans="1:15" ht="12.75">
      <c r="A111" t="s">
        <v>695</v>
      </c>
      <c r="B111" t="s">
        <v>1458</v>
      </c>
      <c r="C111" t="s">
        <v>1269</v>
      </c>
      <c r="D111" t="s">
        <v>1796</v>
      </c>
      <c r="E111" s="18">
        <v>450467</v>
      </c>
      <c r="F111" s="18">
        <v>420965</v>
      </c>
      <c r="G111" s="219">
        <f t="shared" si="6"/>
        <v>0.07008183578207214</v>
      </c>
      <c r="H111" s="18" t="s">
        <v>1464</v>
      </c>
      <c r="I111" s="18" t="s">
        <v>1464</v>
      </c>
      <c r="J111" s="244">
        <v>0</v>
      </c>
      <c r="K111" s="244">
        <v>0</v>
      </c>
      <c r="L111" s="15" t="s">
        <v>2077</v>
      </c>
      <c r="M111" s="254" t="s">
        <v>2077</v>
      </c>
      <c r="N111" s="18"/>
      <c r="O111" t="s">
        <v>147</v>
      </c>
    </row>
    <row r="112" spans="1:15" ht="12.75">
      <c r="A112" t="s">
        <v>696</v>
      </c>
      <c r="B112" t="s">
        <v>194</v>
      </c>
      <c r="C112" t="s">
        <v>1269</v>
      </c>
      <c r="D112" t="s">
        <v>1796</v>
      </c>
      <c r="E112" s="18">
        <v>447111</v>
      </c>
      <c r="F112" s="18">
        <v>435243</v>
      </c>
      <c r="G112" s="219">
        <f t="shared" si="6"/>
        <v>0.027267526416277804</v>
      </c>
      <c r="H112" s="18" t="s">
        <v>1464</v>
      </c>
      <c r="I112" s="18" t="s">
        <v>1464</v>
      </c>
      <c r="J112" s="244">
        <v>0</v>
      </c>
      <c r="K112" s="244">
        <v>0</v>
      </c>
      <c r="L112" s="15" t="s">
        <v>2077</v>
      </c>
      <c r="M112" s="254" t="s">
        <v>2077</v>
      </c>
      <c r="N112" s="18"/>
      <c r="O112" t="s">
        <v>147</v>
      </c>
    </row>
    <row r="113" spans="1:15" ht="12.75">
      <c r="A113" t="s">
        <v>697</v>
      </c>
      <c r="B113" t="s">
        <v>310</v>
      </c>
      <c r="C113" t="s">
        <v>1269</v>
      </c>
      <c r="D113" t="s">
        <v>1796</v>
      </c>
      <c r="E113" s="18">
        <v>442875</v>
      </c>
      <c r="F113" s="18">
        <v>398505</v>
      </c>
      <c r="G113" s="219">
        <f t="shared" si="6"/>
        <v>0.11134113750141153</v>
      </c>
      <c r="H113" s="18" t="s">
        <v>1464</v>
      </c>
      <c r="I113" s="18" t="s">
        <v>1464</v>
      </c>
      <c r="J113" s="244">
        <v>0</v>
      </c>
      <c r="K113" s="244">
        <v>0</v>
      </c>
      <c r="L113" s="15" t="s">
        <v>2077</v>
      </c>
      <c r="M113" s="254" t="s">
        <v>2077</v>
      </c>
      <c r="N113" s="18"/>
      <c r="O113" t="s">
        <v>147</v>
      </c>
    </row>
    <row r="114" spans="1:15" ht="12.75">
      <c r="A114" t="s">
        <v>698</v>
      </c>
      <c r="B114" t="s">
        <v>1264</v>
      </c>
      <c r="C114" t="s">
        <v>1269</v>
      </c>
      <c r="D114" t="s">
        <v>1796</v>
      </c>
      <c r="E114" s="18">
        <v>432060</v>
      </c>
      <c r="F114" s="18">
        <v>417796</v>
      </c>
      <c r="G114" s="219">
        <f t="shared" si="6"/>
        <v>0.03414106405997185</v>
      </c>
      <c r="H114" s="18" t="s">
        <v>1464</v>
      </c>
      <c r="I114" s="18" t="s">
        <v>1464</v>
      </c>
      <c r="J114" s="244">
        <v>0</v>
      </c>
      <c r="K114" s="244">
        <v>0</v>
      </c>
      <c r="L114" s="15" t="s">
        <v>2077</v>
      </c>
      <c r="M114" s="254" t="s">
        <v>2077</v>
      </c>
      <c r="N114" s="18"/>
      <c r="O114" t="s">
        <v>147</v>
      </c>
    </row>
    <row r="115" spans="1:15" ht="12.75">
      <c r="A115" t="s">
        <v>1790</v>
      </c>
      <c r="B115" t="s">
        <v>699</v>
      </c>
      <c r="C115" t="s">
        <v>1461</v>
      </c>
      <c r="D115" t="s">
        <v>1796</v>
      </c>
      <c r="E115" s="18">
        <v>430900</v>
      </c>
      <c r="F115" s="18">
        <v>368374</v>
      </c>
      <c r="G115" s="219">
        <f t="shared" si="6"/>
        <v>0.16973510616927362</v>
      </c>
      <c r="H115" s="18" t="s">
        <v>1464</v>
      </c>
      <c r="I115" s="18" t="s">
        <v>1464</v>
      </c>
      <c r="J115" s="244">
        <v>0</v>
      </c>
      <c r="K115" s="244">
        <v>0</v>
      </c>
      <c r="L115" s="15" t="s">
        <v>2077</v>
      </c>
      <c r="M115" s="254" t="s">
        <v>2077</v>
      </c>
      <c r="N115" s="18"/>
      <c r="O115" t="s">
        <v>147</v>
      </c>
    </row>
    <row r="116" spans="1:15" ht="12.75">
      <c r="A116" t="s">
        <v>1301</v>
      </c>
      <c r="B116" t="s">
        <v>1259</v>
      </c>
      <c r="C116" t="s">
        <v>1461</v>
      </c>
      <c r="D116" t="s">
        <v>1796</v>
      </c>
      <c r="E116" s="18">
        <v>429668</v>
      </c>
      <c r="F116" s="18">
        <v>368021</v>
      </c>
      <c r="G116" s="219">
        <f t="shared" si="6"/>
        <v>0.16750946277522208</v>
      </c>
      <c r="H116" s="18" t="s">
        <v>1464</v>
      </c>
      <c r="I116" s="18" t="s">
        <v>1464</v>
      </c>
      <c r="J116" s="244">
        <v>0</v>
      </c>
      <c r="K116" s="244">
        <v>0</v>
      </c>
      <c r="L116" s="15" t="s">
        <v>2077</v>
      </c>
      <c r="M116" s="254" t="s">
        <v>2077</v>
      </c>
      <c r="N116" s="18"/>
      <c r="O116" t="s">
        <v>147</v>
      </c>
    </row>
    <row r="117" spans="1:15" ht="12.75">
      <c r="A117" t="s">
        <v>1302</v>
      </c>
      <c r="B117" t="s">
        <v>333</v>
      </c>
      <c r="C117" t="s">
        <v>1269</v>
      </c>
      <c r="D117" t="s">
        <v>1796</v>
      </c>
      <c r="E117" s="18">
        <v>417965</v>
      </c>
      <c r="F117" s="18">
        <v>400205</v>
      </c>
      <c r="G117" s="219">
        <f t="shared" si="6"/>
        <v>0.04437725665596382</v>
      </c>
      <c r="H117" s="18" t="s">
        <v>1464</v>
      </c>
      <c r="I117" s="18" t="s">
        <v>1464</v>
      </c>
      <c r="J117" s="244">
        <v>0</v>
      </c>
      <c r="K117" s="244">
        <v>0</v>
      </c>
      <c r="L117" s="15" t="s">
        <v>2077</v>
      </c>
      <c r="M117" s="254" t="s">
        <v>2077</v>
      </c>
      <c r="N117" s="18"/>
      <c r="O117" t="s">
        <v>147</v>
      </c>
    </row>
    <row r="118" spans="1:15" ht="12.75">
      <c r="A118" t="s">
        <v>1303</v>
      </c>
      <c r="B118" t="s">
        <v>1304</v>
      </c>
      <c r="C118" t="s">
        <v>1269</v>
      </c>
      <c r="D118" t="s">
        <v>1796</v>
      </c>
      <c r="E118" s="18">
        <v>417512</v>
      </c>
      <c r="F118" s="18">
        <v>364914</v>
      </c>
      <c r="G118" s="219">
        <f t="shared" si="6"/>
        <v>0.14413807088793523</v>
      </c>
      <c r="H118" s="18" t="s">
        <v>1464</v>
      </c>
      <c r="I118" s="18" t="s">
        <v>1464</v>
      </c>
      <c r="J118" s="244">
        <v>0</v>
      </c>
      <c r="K118" s="244">
        <v>0</v>
      </c>
      <c r="L118" s="15" t="s">
        <v>2077</v>
      </c>
      <c r="M118" s="254" t="s">
        <v>2077</v>
      </c>
      <c r="N118" s="18"/>
      <c r="O118" t="s">
        <v>147</v>
      </c>
    </row>
    <row r="119" spans="1:15" ht="12.75">
      <c r="A119" t="s">
        <v>1305</v>
      </c>
      <c r="B119" t="s">
        <v>194</v>
      </c>
      <c r="C119" t="s">
        <v>1269</v>
      </c>
      <c r="D119" t="s">
        <v>1796</v>
      </c>
      <c r="E119" s="18">
        <v>416766</v>
      </c>
      <c r="F119" s="18">
        <v>355309</v>
      </c>
      <c r="G119" s="219">
        <f t="shared" si="6"/>
        <v>0.1729677548274882</v>
      </c>
      <c r="H119" s="18" t="s">
        <v>1464</v>
      </c>
      <c r="I119" s="18" t="s">
        <v>1464</v>
      </c>
      <c r="J119" s="244">
        <v>0</v>
      </c>
      <c r="K119" s="244">
        <v>0</v>
      </c>
      <c r="L119" s="15" t="s">
        <v>2077</v>
      </c>
      <c r="M119" s="254" t="s">
        <v>2077</v>
      </c>
      <c r="N119" s="18"/>
      <c r="O119" t="s">
        <v>147</v>
      </c>
    </row>
    <row r="120" spans="1:15" ht="12.75">
      <c r="A120" t="s">
        <v>184</v>
      </c>
      <c r="B120" t="s">
        <v>693</v>
      </c>
      <c r="C120" t="s">
        <v>1269</v>
      </c>
      <c r="D120" t="s">
        <v>1796</v>
      </c>
      <c r="E120" s="18">
        <v>412517</v>
      </c>
      <c r="F120" s="18">
        <v>405149</v>
      </c>
      <c r="G120" s="219">
        <f t="shared" si="6"/>
        <v>0.018185901976803597</v>
      </c>
      <c r="H120" s="18" t="s">
        <v>1464</v>
      </c>
      <c r="I120" s="18" t="s">
        <v>1464</v>
      </c>
      <c r="J120" s="244">
        <v>0</v>
      </c>
      <c r="K120" s="244">
        <v>0</v>
      </c>
      <c r="L120" s="15" t="s">
        <v>2077</v>
      </c>
      <c r="M120" s="254" t="s">
        <v>2077</v>
      </c>
      <c r="N120" s="18"/>
      <c r="O120" t="s">
        <v>147</v>
      </c>
    </row>
    <row r="121" spans="1:15" ht="12.75">
      <c r="A121" t="s">
        <v>185</v>
      </c>
      <c r="B121" t="s">
        <v>1259</v>
      </c>
      <c r="C121" t="s">
        <v>1461</v>
      </c>
      <c r="D121" t="s">
        <v>1796</v>
      </c>
      <c r="E121" s="18">
        <v>410370</v>
      </c>
      <c r="F121" s="18">
        <v>401762</v>
      </c>
      <c r="G121" s="219">
        <f t="shared" si="6"/>
        <v>0.0214256201432689</v>
      </c>
      <c r="H121" s="18" t="s">
        <v>1464</v>
      </c>
      <c r="I121" s="18" t="s">
        <v>1456</v>
      </c>
      <c r="J121" s="244" t="s">
        <v>2077</v>
      </c>
      <c r="K121" s="244" t="s">
        <v>2077</v>
      </c>
      <c r="L121" s="15" t="s">
        <v>2077</v>
      </c>
      <c r="M121" s="254" t="s">
        <v>2077</v>
      </c>
      <c r="N121" s="18"/>
      <c r="O121" t="s">
        <v>787</v>
      </c>
    </row>
    <row r="122" spans="1:15" ht="12.75">
      <c r="A122" t="s">
        <v>186</v>
      </c>
      <c r="B122" t="s">
        <v>1476</v>
      </c>
      <c r="C122" t="s">
        <v>1461</v>
      </c>
      <c r="D122" t="s">
        <v>1796</v>
      </c>
      <c r="E122" s="18">
        <v>408005</v>
      </c>
      <c r="F122" s="18">
        <v>406934</v>
      </c>
      <c r="G122" s="219">
        <f t="shared" si="6"/>
        <v>0.0026318764222208026</v>
      </c>
      <c r="H122" s="18" t="s">
        <v>1464</v>
      </c>
      <c r="I122" s="18" t="s">
        <v>1464</v>
      </c>
      <c r="J122" s="244">
        <v>0</v>
      </c>
      <c r="K122" s="244">
        <v>0</v>
      </c>
      <c r="L122" s="15" t="s">
        <v>2077</v>
      </c>
      <c r="M122" s="254" t="s">
        <v>2077</v>
      </c>
      <c r="N122" s="18"/>
      <c r="O122" t="s">
        <v>147</v>
      </c>
    </row>
    <row r="123" spans="1:15" ht="12.75">
      <c r="A123" t="s">
        <v>187</v>
      </c>
      <c r="B123" t="s">
        <v>1259</v>
      </c>
      <c r="C123" t="s">
        <v>1461</v>
      </c>
      <c r="D123" t="s">
        <v>1796</v>
      </c>
      <c r="E123" s="18">
        <v>407057</v>
      </c>
      <c r="F123" s="18">
        <v>399347</v>
      </c>
      <c r="G123" s="219">
        <f t="shared" si="6"/>
        <v>0.01930651789045617</v>
      </c>
      <c r="H123" s="18" t="s">
        <v>1464</v>
      </c>
      <c r="I123" s="18" t="s">
        <v>1464</v>
      </c>
      <c r="J123" s="244">
        <v>0</v>
      </c>
      <c r="K123" s="244">
        <v>0</v>
      </c>
      <c r="L123" s="15" t="s">
        <v>2077</v>
      </c>
      <c r="M123" s="254" t="s">
        <v>2077</v>
      </c>
      <c r="N123" s="18"/>
      <c r="O123" t="s">
        <v>147</v>
      </c>
    </row>
    <row r="124" spans="1:15" ht="12.75">
      <c r="A124" t="s">
        <v>188</v>
      </c>
      <c r="B124" t="s">
        <v>189</v>
      </c>
      <c r="C124" t="s">
        <v>1461</v>
      </c>
      <c r="D124" t="s">
        <v>1796</v>
      </c>
      <c r="E124" s="18">
        <v>396103</v>
      </c>
      <c r="F124" s="18">
        <v>347214</v>
      </c>
      <c r="G124" s="219">
        <f t="shared" si="6"/>
        <v>0.14080365423053218</v>
      </c>
      <c r="H124" s="18" t="s">
        <v>1464</v>
      </c>
      <c r="I124" s="18" t="s">
        <v>1464</v>
      </c>
      <c r="J124" s="244">
        <v>0</v>
      </c>
      <c r="K124" s="244">
        <v>0</v>
      </c>
      <c r="L124" s="15" t="s">
        <v>2077</v>
      </c>
      <c r="M124" s="254" t="s">
        <v>2077</v>
      </c>
      <c r="N124" s="18"/>
      <c r="O124" t="s">
        <v>147</v>
      </c>
    </row>
    <row r="125" spans="1:15" ht="12.75">
      <c r="A125" t="s">
        <v>190</v>
      </c>
      <c r="B125" t="s">
        <v>1304</v>
      </c>
      <c r="C125" t="s">
        <v>1269</v>
      </c>
      <c r="D125" t="s">
        <v>1796</v>
      </c>
      <c r="E125" s="18">
        <v>394538</v>
      </c>
      <c r="F125" s="18">
        <v>356801</v>
      </c>
      <c r="G125" s="219">
        <f t="shared" si="6"/>
        <v>0.10576483810303222</v>
      </c>
      <c r="H125" s="18" t="s">
        <v>1464</v>
      </c>
      <c r="I125" s="18" t="s">
        <v>1464</v>
      </c>
      <c r="J125" s="244">
        <v>0</v>
      </c>
      <c r="K125" s="244">
        <v>0</v>
      </c>
      <c r="L125" s="15" t="s">
        <v>2077</v>
      </c>
      <c r="M125" s="254" t="s">
        <v>2077</v>
      </c>
      <c r="N125" s="18"/>
      <c r="O125" t="s">
        <v>147</v>
      </c>
    </row>
    <row r="126" spans="1:15" ht="12.75">
      <c r="A126" t="s">
        <v>1131</v>
      </c>
      <c r="B126" t="s">
        <v>671</v>
      </c>
      <c r="C126" t="s">
        <v>1269</v>
      </c>
      <c r="D126" t="s">
        <v>1796</v>
      </c>
      <c r="E126" s="18">
        <v>394375</v>
      </c>
      <c r="F126" s="18">
        <v>396754</v>
      </c>
      <c r="G126" s="219">
        <f t="shared" si="6"/>
        <v>-0.005996158828896495</v>
      </c>
      <c r="H126" s="18" t="s">
        <v>1464</v>
      </c>
      <c r="I126" s="18" t="s">
        <v>1464</v>
      </c>
      <c r="J126" s="244">
        <v>0</v>
      </c>
      <c r="K126" s="244">
        <v>0</v>
      </c>
      <c r="L126" s="15" t="s">
        <v>2077</v>
      </c>
      <c r="M126" s="254" t="s">
        <v>2077</v>
      </c>
      <c r="N126" s="18"/>
      <c r="O126" t="s">
        <v>147</v>
      </c>
    </row>
    <row r="127" spans="1:15" ht="12.75">
      <c r="A127" t="s">
        <v>1132</v>
      </c>
      <c r="B127" t="s">
        <v>1498</v>
      </c>
      <c r="C127" t="s">
        <v>1269</v>
      </c>
      <c r="D127" t="s">
        <v>1796</v>
      </c>
      <c r="E127" s="18">
        <v>385264</v>
      </c>
      <c r="F127" s="18">
        <v>358365</v>
      </c>
      <c r="G127" s="219">
        <f t="shared" si="6"/>
        <v>0.0750603435045275</v>
      </c>
      <c r="H127" s="18" t="s">
        <v>1464</v>
      </c>
      <c r="I127" s="18" t="s">
        <v>1464</v>
      </c>
      <c r="J127" s="244">
        <v>0</v>
      </c>
      <c r="K127" s="244">
        <v>0</v>
      </c>
      <c r="L127" s="15" t="s">
        <v>2077</v>
      </c>
      <c r="M127" s="254" t="s">
        <v>2077</v>
      </c>
      <c r="N127" s="18"/>
      <c r="O127" t="s">
        <v>147</v>
      </c>
    </row>
    <row r="128" spans="1:15" ht="12.75">
      <c r="A128" t="s">
        <v>1133</v>
      </c>
      <c r="B128" t="s">
        <v>194</v>
      </c>
      <c r="C128" t="s">
        <v>1461</v>
      </c>
      <c r="D128" t="s">
        <v>1796</v>
      </c>
      <c r="E128" s="18">
        <v>379231</v>
      </c>
      <c r="F128" s="18">
        <v>330714</v>
      </c>
      <c r="G128" s="219">
        <f t="shared" si="6"/>
        <v>0.146703798448206</v>
      </c>
      <c r="H128" s="18" t="s">
        <v>1464</v>
      </c>
      <c r="I128" s="18" t="s">
        <v>1464</v>
      </c>
      <c r="J128" s="244">
        <v>0</v>
      </c>
      <c r="K128" s="244">
        <v>0</v>
      </c>
      <c r="L128" s="15" t="s">
        <v>2077</v>
      </c>
      <c r="M128" s="254" t="s">
        <v>2077</v>
      </c>
      <c r="N128" s="18"/>
      <c r="O128" t="s">
        <v>147</v>
      </c>
    </row>
    <row r="129" spans="1:15" ht="12.75">
      <c r="A129" t="s">
        <v>1134</v>
      </c>
      <c r="B129" t="s">
        <v>1135</v>
      </c>
      <c r="C129" t="s">
        <v>1461</v>
      </c>
      <c r="D129" t="s">
        <v>1796</v>
      </c>
      <c r="E129" s="18">
        <v>379066</v>
      </c>
      <c r="F129" s="18">
        <v>376019</v>
      </c>
      <c r="G129" s="219">
        <f t="shared" si="6"/>
        <v>0.00810331392828554</v>
      </c>
      <c r="H129" s="18" t="s">
        <v>1464</v>
      </c>
      <c r="I129" s="18" t="s">
        <v>1464</v>
      </c>
      <c r="J129" s="244">
        <v>0</v>
      </c>
      <c r="K129" s="244">
        <v>0</v>
      </c>
      <c r="L129" s="15" t="s">
        <v>2077</v>
      </c>
      <c r="M129" s="254" t="s">
        <v>2077</v>
      </c>
      <c r="N129" s="18"/>
      <c r="O129" t="s">
        <v>147</v>
      </c>
    </row>
    <row r="130" spans="1:15" ht="12.75">
      <c r="A130" t="s">
        <v>1136</v>
      </c>
      <c r="B130" t="s">
        <v>194</v>
      </c>
      <c r="C130" t="s">
        <v>1461</v>
      </c>
      <c r="D130" t="s">
        <v>1796</v>
      </c>
      <c r="E130" s="18">
        <v>378477</v>
      </c>
      <c r="F130" s="18">
        <v>385090</v>
      </c>
      <c r="G130" s="219">
        <f t="shared" si="6"/>
        <v>-0.017172609000493392</v>
      </c>
      <c r="H130" s="18" t="s">
        <v>1464</v>
      </c>
      <c r="I130" s="18" t="s">
        <v>1464</v>
      </c>
      <c r="J130" s="244">
        <v>0</v>
      </c>
      <c r="K130" s="244">
        <v>0</v>
      </c>
      <c r="L130" s="15" t="s">
        <v>2077</v>
      </c>
      <c r="M130" s="254" t="s">
        <v>2077</v>
      </c>
      <c r="N130" s="18"/>
      <c r="O130" t="s">
        <v>147</v>
      </c>
    </row>
    <row r="131" spans="1:15" ht="12.75">
      <c r="A131" t="s">
        <v>1137</v>
      </c>
      <c r="B131" t="s">
        <v>1138</v>
      </c>
      <c r="C131" t="s">
        <v>1461</v>
      </c>
      <c r="D131" t="s">
        <v>1796</v>
      </c>
      <c r="E131" s="18">
        <v>374553</v>
      </c>
      <c r="F131" s="18">
        <v>319605</v>
      </c>
      <c r="G131" s="219">
        <f t="shared" si="6"/>
        <v>0.17192471957572628</v>
      </c>
      <c r="H131" s="18" t="s">
        <v>1464</v>
      </c>
      <c r="I131" s="18" t="s">
        <v>1464</v>
      </c>
      <c r="J131" s="244">
        <v>0</v>
      </c>
      <c r="K131" s="244">
        <v>0</v>
      </c>
      <c r="L131" s="15" t="s">
        <v>2077</v>
      </c>
      <c r="M131" s="254" t="s">
        <v>2077</v>
      </c>
      <c r="N131" s="18"/>
      <c r="O131" t="s">
        <v>147</v>
      </c>
    </row>
    <row r="132" spans="1:15" ht="12.75">
      <c r="A132" t="s">
        <v>1139</v>
      </c>
      <c r="B132" t="s">
        <v>310</v>
      </c>
      <c r="C132" t="s">
        <v>1461</v>
      </c>
      <c r="D132" t="s">
        <v>1796</v>
      </c>
      <c r="E132" s="18">
        <v>365364</v>
      </c>
      <c r="F132" s="18">
        <v>341851</v>
      </c>
      <c r="G132" s="219">
        <f t="shared" si="6"/>
        <v>0.06878142816607236</v>
      </c>
      <c r="H132" s="18" t="s">
        <v>1464</v>
      </c>
      <c r="I132" s="18" t="s">
        <v>1464</v>
      </c>
      <c r="J132" s="244">
        <v>0</v>
      </c>
      <c r="K132" s="244">
        <v>0</v>
      </c>
      <c r="L132" s="15" t="s">
        <v>2077</v>
      </c>
      <c r="M132" s="254" t="s">
        <v>2077</v>
      </c>
      <c r="N132" s="18"/>
      <c r="O132" t="s">
        <v>147</v>
      </c>
    </row>
    <row r="133" spans="1:15" ht="12.75">
      <c r="A133" t="s">
        <v>1140</v>
      </c>
      <c r="B133" t="s">
        <v>310</v>
      </c>
      <c r="C133" t="s">
        <v>1461</v>
      </c>
      <c r="D133" t="s">
        <v>1796</v>
      </c>
      <c r="E133" s="18">
        <v>360355</v>
      </c>
      <c r="F133" s="18">
        <v>336609</v>
      </c>
      <c r="G133" s="219">
        <f t="shared" si="6"/>
        <v>0.07054475667614354</v>
      </c>
      <c r="H133" s="18" t="s">
        <v>1464</v>
      </c>
      <c r="I133" s="18" t="s">
        <v>1464</v>
      </c>
      <c r="J133" s="244">
        <v>0</v>
      </c>
      <c r="K133" s="244">
        <v>0</v>
      </c>
      <c r="L133" s="15" t="s">
        <v>2077</v>
      </c>
      <c r="M133" s="254" t="s">
        <v>2077</v>
      </c>
      <c r="N133" s="18"/>
      <c r="O133" t="s">
        <v>147</v>
      </c>
    </row>
    <row r="134" spans="1:15" ht="12.75">
      <c r="A134" t="s">
        <v>1141</v>
      </c>
      <c r="B134" t="s">
        <v>1460</v>
      </c>
      <c r="C134" t="s">
        <v>1461</v>
      </c>
      <c r="D134" t="s">
        <v>1796</v>
      </c>
      <c r="E134" s="18">
        <v>360013</v>
      </c>
      <c r="F134" s="18">
        <v>320304</v>
      </c>
      <c r="G134" s="219">
        <f t="shared" si="6"/>
        <v>0.12397285079174784</v>
      </c>
      <c r="H134" s="18" t="s">
        <v>1464</v>
      </c>
      <c r="I134" s="18" t="s">
        <v>1464</v>
      </c>
      <c r="J134" s="244">
        <v>0</v>
      </c>
      <c r="K134" s="244">
        <v>0</v>
      </c>
      <c r="L134" s="15" t="s">
        <v>2077</v>
      </c>
      <c r="M134" s="254" t="s">
        <v>2077</v>
      </c>
      <c r="N134" s="18"/>
      <c r="O134" t="s">
        <v>147</v>
      </c>
    </row>
    <row r="135" spans="1:15" ht="12.75">
      <c r="A135" t="s">
        <v>1142</v>
      </c>
      <c r="B135" t="s">
        <v>310</v>
      </c>
      <c r="C135" t="s">
        <v>1461</v>
      </c>
      <c r="D135" t="s">
        <v>1796</v>
      </c>
      <c r="E135" s="18">
        <v>354525</v>
      </c>
      <c r="F135" s="18">
        <v>274532</v>
      </c>
      <c r="G135" s="219">
        <f aca="true" t="shared" si="7" ref="G135:G154">(E135-F135)/F135</f>
        <v>0.29137951131379947</v>
      </c>
      <c r="H135" s="18" t="s">
        <v>1464</v>
      </c>
      <c r="I135" s="18" t="s">
        <v>1464</v>
      </c>
      <c r="J135" s="244">
        <v>0</v>
      </c>
      <c r="K135" s="244">
        <v>0</v>
      </c>
      <c r="L135" s="15" t="s">
        <v>2077</v>
      </c>
      <c r="M135" s="254" t="s">
        <v>2077</v>
      </c>
      <c r="N135" s="18"/>
      <c r="O135" t="s">
        <v>147</v>
      </c>
    </row>
    <row r="136" spans="1:15" ht="12.75">
      <c r="A136" t="s">
        <v>1143</v>
      </c>
      <c r="B136" t="s">
        <v>1144</v>
      </c>
      <c r="C136" t="s">
        <v>1461</v>
      </c>
      <c r="D136" t="s">
        <v>1796</v>
      </c>
      <c r="E136" s="18">
        <v>351911</v>
      </c>
      <c r="F136" s="18">
        <v>342815</v>
      </c>
      <c r="G136" s="219">
        <f t="shared" si="7"/>
        <v>0.02653326138004463</v>
      </c>
      <c r="H136" s="18" t="s">
        <v>1464</v>
      </c>
      <c r="I136" s="18" t="s">
        <v>1464</v>
      </c>
      <c r="J136" s="244">
        <v>0</v>
      </c>
      <c r="K136" s="244">
        <v>0</v>
      </c>
      <c r="L136" s="15" t="s">
        <v>2077</v>
      </c>
      <c r="M136" s="254" t="s">
        <v>2077</v>
      </c>
      <c r="N136" s="18"/>
      <c r="O136" t="s">
        <v>147</v>
      </c>
    </row>
    <row r="137" spans="1:15" ht="12.75">
      <c r="A137" t="s">
        <v>1145</v>
      </c>
      <c r="B137" t="s">
        <v>189</v>
      </c>
      <c r="C137" t="s">
        <v>1461</v>
      </c>
      <c r="D137" t="s">
        <v>1796</v>
      </c>
      <c r="E137" s="18">
        <v>351109</v>
      </c>
      <c r="F137" s="18">
        <v>322959</v>
      </c>
      <c r="G137" s="219">
        <f t="shared" si="7"/>
        <v>0.08716276679083103</v>
      </c>
      <c r="H137" s="18" t="s">
        <v>1456</v>
      </c>
      <c r="I137" s="18" t="s">
        <v>259</v>
      </c>
      <c r="J137" s="244">
        <v>38884</v>
      </c>
      <c r="K137" s="244">
        <v>55774</v>
      </c>
      <c r="L137" s="18">
        <f>K137-J137</f>
        <v>16890</v>
      </c>
      <c r="M137" s="242">
        <f>(K137-J137)/J137</f>
        <v>0.43436889208929125</v>
      </c>
      <c r="N137" s="18"/>
      <c r="O137" t="s">
        <v>2148</v>
      </c>
    </row>
    <row r="138" spans="1:15" ht="12.75">
      <c r="A138" t="s">
        <v>1146</v>
      </c>
      <c r="B138" t="s">
        <v>1460</v>
      </c>
      <c r="C138" t="s">
        <v>1461</v>
      </c>
      <c r="D138" t="s">
        <v>1796</v>
      </c>
      <c r="E138" s="18">
        <v>328547</v>
      </c>
      <c r="F138" s="18">
        <v>258916</v>
      </c>
      <c r="G138" s="219">
        <f t="shared" si="7"/>
        <v>0.2689327812881398</v>
      </c>
      <c r="H138" s="18" t="s">
        <v>1464</v>
      </c>
      <c r="I138" s="18" t="s">
        <v>1464</v>
      </c>
      <c r="J138" s="244">
        <v>0</v>
      </c>
      <c r="K138" s="244">
        <v>0</v>
      </c>
      <c r="L138" s="15" t="s">
        <v>2077</v>
      </c>
      <c r="M138" s="254" t="s">
        <v>2077</v>
      </c>
      <c r="N138" s="18"/>
      <c r="O138" t="s">
        <v>147</v>
      </c>
    </row>
    <row r="139" spans="1:15" ht="12.75">
      <c r="A139" t="s">
        <v>1147</v>
      </c>
      <c r="B139" t="s">
        <v>1463</v>
      </c>
      <c r="C139" t="s">
        <v>1461</v>
      </c>
      <c r="D139" t="s">
        <v>1796</v>
      </c>
      <c r="E139" s="18">
        <v>326634</v>
      </c>
      <c r="F139" s="18">
        <v>314866</v>
      </c>
      <c r="G139" s="219">
        <f t="shared" si="7"/>
        <v>0.03737462920734535</v>
      </c>
      <c r="H139" s="18" t="s">
        <v>1464</v>
      </c>
      <c r="I139" s="18" t="s">
        <v>1464</v>
      </c>
      <c r="J139" s="244">
        <v>0</v>
      </c>
      <c r="K139" s="244">
        <v>0</v>
      </c>
      <c r="L139" s="15" t="s">
        <v>2077</v>
      </c>
      <c r="M139" s="254" t="s">
        <v>2077</v>
      </c>
      <c r="N139" s="18"/>
      <c r="O139" t="s">
        <v>147</v>
      </c>
    </row>
    <row r="140" spans="1:15" ht="12.75">
      <c r="A140" t="s">
        <v>1148</v>
      </c>
      <c r="B140" t="s">
        <v>328</v>
      </c>
      <c r="C140" t="s">
        <v>1269</v>
      </c>
      <c r="D140" t="s">
        <v>1796</v>
      </c>
      <c r="E140" s="18">
        <v>324571</v>
      </c>
      <c r="F140" s="18">
        <v>252426</v>
      </c>
      <c r="G140" s="219">
        <f t="shared" si="7"/>
        <v>0.2858065333998875</v>
      </c>
      <c r="H140" s="18" t="s">
        <v>1464</v>
      </c>
      <c r="I140" s="18" t="s">
        <v>1464</v>
      </c>
      <c r="J140" s="244">
        <v>0</v>
      </c>
      <c r="K140" s="244">
        <v>0</v>
      </c>
      <c r="L140" s="15" t="s">
        <v>2077</v>
      </c>
      <c r="M140" s="254" t="s">
        <v>2077</v>
      </c>
      <c r="N140" s="18"/>
      <c r="O140" t="s">
        <v>147</v>
      </c>
    </row>
    <row r="141" spans="1:15" ht="12.75">
      <c r="A141" t="s">
        <v>1149</v>
      </c>
      <c r="B141" t="s">
        <v>1460</v>
      </c>
      <c r="C141" t="s">
        <v>1461</v>
      </c>
      <c r="D141" t="s">
        <v>1796</v>
      </c>
      <c r="E141" s="18">
        <v>318537</v>
      </c>
      <c r="F141" s="18">
        <v>251377</v>
      </c>
      <c r="G141" s="219">
        <f t="shared" si="7"/>
        <v>0.2671684362531178</v>
      </c>
      <c r="H141" s="18" t="s">
        <v>1464</v>
      </c>
      <c r="I141" s="18" t="s">
        <v>1464</v>
      </c>
      <c r="J141" s="244">
        <v>0</v>
      </c>
      <c r="K141" s="244">
        <v>0</v>
      </c>
      <c r="L141" s="15" t="s">
        <v>2077</v>
      </c>
      <c r="M141" s="254" t="s">
        <v>2077</v>
      </c>
      <c r="N141" s="18"/>
      <c r="O141" t="s">
        <v>147</v>
      </c>
    </row>
    <row r="142" spans="1:15" ht="12.75">
      <c r="A142" t="s">
        <v>1150</v>
      </c>
      <c r="B142" t="s">
        <v>1463</v>
      </c>
      <c r="C142" t="s">
        <v>1269</v>
      </c>
      <c r="D142" t="s">
        <v>1796</v>
      </c>
      <c r="E142" s="18">
        <v>307484</v>
      </c>
      <c r="F142" s="18">
        <v>320196</v>
      </c>
      <c r="G142" s="219">
        <f t="shared" si="7"/>
        <v>-0.03970068333145948</v>
      </c>
      <c r="H142" s="18" t="s">
        <v>1464</v>
      </c>
      <c r="I142" s="18" t="s">
        <v>1464</v>
      </c>
      <c r="J142" s="244">
        <v>0</v>
      </c>
      <c r="K142" s="244">
        <v>0</v>
      </c>
      <c r="L142" s="15" t="s">
        <v>2077</v>
      </c>
      <c r="M142" s="254" t="s">
        <v>2077</v>
      </c>
      <c r="N142" s="18"/>
      <c r="O142" t="s">
        <v>147</v>
      </c>
    </row>
    <row r="143" spans="1:15" ht="12.75">
      <c r="A143" t="s">
        <v>1151</v>
      </c>
      <c r="B143" t="s">
        <v>1498</v>
      </c>
      <c r="C143" t="s">
        <v>1461</v>
      </c>
      <c r="D143" t="s">
        <v>1796</v>
      </c>
      <c r="E143" s="18">
        <v>304783</v>
      </c>
      <c r="F143" s="18">
        <v>282599</v>
      </c>
      <c r="G143" s="219">
        <f t="shared" si="7"/>
        <v>0.07849992392046681</v>
      </c>
      <c r="H143" s="18" t="s">
        <v>1464</v>
      </c>
      <c r="I143" s="18" t="s">
        <v>1464</v>
      </c>
      <c r="J143" s="244">
        <v>0</v>
      </c>
      <c r="K143" s="244">
        <v>0</v>
      </c>
      <c r="L143" s="15" t="s">
        <v>2077</v>
      </c>
      <c r="M143" s="254" t="s">
        <v>2077</v>
      </c>
      <c r="N143" s="18"/>
      <c r="O143" t="s">
        <v>147</v>
      </c>
    </row>
    <row r="144" spans="1:15" ht="12.75">
      <c r="A144" t="s">
        <v>1152</v>
      </c>
      <c r="B144" t="s">
        <v>1153</v>
      </c>
      <c r="C144" t="s">
        <v>1461</v>
      </c>
      <c r="D144" t="s">
        <v>1796</v>
      </c>
      <c r="E144" s="18">
        <v>304214</v>
      </c>
      <c r="F144" s="18">
        <v>309635</v>
      </c>
      <c r="G144" s="219">
        <f t="shared" si="7"/>
        <v>-0.01750771069162078</v>
      </c>
      <c r="H144" s="18" t="s">
        <v>1464</v>
      </c>
      <c r="I144" s="18" t="s">
        <v>1464</v>
      </c>
      <c r="J144" s="244">
        <v>0</v>
      </c>
      <c r="K144" s="244">
        <v>0</v>
      </c>
      <c r="L144" s="15" t="s">
        <v>2077</v>
      </c>
      <c r="M144" s="254" t="s">
        <v>2077</v>
      </c>
      <c r="N144" s="18"/>
      <c r="O144" t="s">
        <v>147</v>
      </c>
    </row>
    <row r="145" spans="1:15" ht="12.75">
      <c r="A145" t="s">
        <v>1154</v>
      </c>
      <c r="B145" t="s">
        <v>330</v>
      </c>
      <c r="C145" t="s">
        <v>1461</v>
      </c>
      <c r="D145" t="s">
        <v>1796</v>
      </c>
      <c r="E145" s="18">
        <v>300399</v>
      </c>
      <c r="F145" s="18">
        <v>288309</v>
      </c>
      <c r="G145" s="219">
        <f t="shared" si="7"/>
        <v>0.041934174791629815</v>
      </c>
      <c r="H145" s="18" t="s">
        <v>1464</v>
      </c>
      <c r="I145" s="18" t="s">
        <v>1464</v>
      </c>
      <c r="J145" s="244">
        <v>0</v>
      </c>
      <c r="K145" s="244">
        <v>0</v>
      </c>
      <c r="L145" s="15" t="s">
        <v>2077</v>
      </c>
      <c r="M145" s="254" t="s">
        <v>2077</v>
      </c>
      <c r="N145" s="18"/>
      <c r="O145" t="s">
        <v>147</v>
      </c>
    </row>
    <row r="146" spans="1:15" ht="12.75">
      <c r="A146" t="s">
        <v>1155</v>
      </c>
      <c r="B146" t="s">
        <v>194</v>
      </c>
      <c r="C146" t="s">
        <v>1269</v>
      </c>
      <c r="D146" t="s">
        <v>1796</v>
      </c>
      <c r="E146" s="18">
        <v>298931</v>
      </c>
      <c r="F146" s="18">
        <v>272416</v>
      </c>
      <c r="G146" s="219">
        <f t="shared" si="7"/>
        <v>0.09733275578526959</v>
      </c>
      <c r="H146" s="18" t="s">
        <v>1464</v>
      </c>
      <c r="I146" s="18" t="s">
        <v>1464</v>
      </c>
      <c r="J146" s="244">
        <v>0</v>
      </c>
      <c r="K146" s="244">
        <v>0</v>
      </c>
      <c r="L146" s="15" t="s">
        <v>2077</v>
      </c>
      <c r="M146" s="254" t="s">
        <v>2077</v>
      </c>
      <c r="N146" s="18"/>
      <c r="O146" t="s">
        <v>147</v>
      </c>
    </row>
    <row r="147" spans="1:15" ht="12.75">
      <c r="A147" t="s">
        <v>1156</v>
      </c>
      <c r="B147" t="s">
        <v>1471</v>
      </c>
      <c r="C147" t="s">
        <v>1461</v>
      </c>
      <c r="D147" t="s">
        <v>1796</v>
      </c>
      <c r="E147" s="18">
        <v>298382</v>
      </c>
      <c r="F147" s="18">
        <v>251494</v>
      </c>
      <c r="G147" s="219">
        <f t="shared" si="7"/>
        <v>0.1864378474237954</v>
      </c>
      <c r="H147" s="18" t="s">
        <v>1464</v>
      </c>
      <c r="I147" s="18" t="s">
        <v>1456</v>
      </c>
      <c r="J147" s="244">
        <v>0</v>
      </c>
      <c r="K147" s="244">
        <v>27948</v>
      </c>
      <c r="L147" s="15" t="s">
        <v>2077</v>
      </c>
      <c r="M147" s="254" t="s">
        <v>2077</v>
      </c>
      <c r="N147" s="18"/>
      <c r="O147" t="s">
        <v>147</v>
      </c>
    </row>
    <row r="148" spans="1:15" ht="12.75">
      <c r="A148" t="s">
        <v>1777</v>
      </c>
      <c r="B148" t="s">
        <v>1157</v>
      </c>
      <c r="C148" t="s">
        <v>1461</v>
      </c>
      <c r="D148" t="s">
        <v>1796</v>
      </c>
      <c r="E148" s="18">
        <v>298012</v>
      </c>
      <c r="F148" s="18">
        <v>266787</v>
      </c>
      <c r="G148" s="219">
        <f t="shared" si="7"/>
        <v>0.11704093527795582</v>
      </c>
      <c r="H148" s="18" t="s">
        <v>1464</v>
      </c>
      <c r="I148" s="18" t="s">
        <v>1464</v>
      </c>
      <c r="J148" s="244">
        <v>0</v>
      </c>
      <c r="K148" s="244">
        <v>0</v>
      </c>
      <c r="L148" s="15" t="s">
        <v>2077</v>
      </c>
      <c r="M148" s="254" t="s">
        <v>2077</v>
      </c>
      <c r="N148" s="18"/>
      <c r="O148" t="s">
        <v>147</v>
      </c>
    </row>
    <row r="149" spans="1:15" ht="12.75">
      <c r="A149" t="s">
        <v>1158</v>
      </c>
      <c r="B149" t="s">
        <v>1763</v>
      </c>
      <c r="C149" t="s">
        <v>1461</v>
      </c>
      <c r="D149" t="s">
        <v>1796</v>
      </c>
      <c r="E149" s="18">
        <v>293280</v>
      </c>
      <c r="F149" s="18">
        <v>299896</v>
      </c>
      <c r="G149" s="219">
        <f t="shared" si="7"/>
        <v>-0.02206098114012858</v>
      </c>
      <c r="H149" s="18" t="s">
        <v>1464</v>
      </c>
      <c r="I149" s="18" t="s">
        <v>1464</v>
      </c>
      <c r="J149" s="244">
        <v>0</v>
      </c>
      <c r="K149" s="244">
        <v>0</v>
      </c>
      <c r="L149" s="15" t="s">
        <v>2077</v>
      </c>
      <c r="M149" s="254" t="s">
        <v>2077</v>
      </c>
      <c r="N149" s="18"/>
      <c r="O149" t="s">
        <v>147</v>
      </c>
    </row>
    <row r="150" spans="1:15" ht="12.75">
      <c r="A150" t="s">
        <v>1159</v>
      </c>
      <c r="B150" t="s">
        <v>1160</v>
      </c>
      <c r="C150" t="s">
        <v>1461</v>
      </c>
      <c r="D150" t="s">
        <v>1796</v>
      </c>
      <c r="E150" s="18">
        <v>293063</v>
      </c>
      <c r="F150" s="18">
        <v>273170</v>
      </c>
      <c r="G150" s="219">
        <f t="shared" si="7"/>
        <v>0.07282278434674379</v>
      </c>
      <c r="H150" s="18" t="s">
        <v>1464</v>
      </c>
      <c r="I150" s="18" t="s">
        <v>1464</v>
      </c>
      <c r="J150" s="244">
        <v>0</v>
      </c>
      <c r="K150" s="244">
        <v>0</v>
      </c>
      <c r="L150" s="15" t="s">
        <v>2077</v>
      </c>
      <c r="M150" s="254" t="s">
        <v>2077</v>
      </c>
      <c r="N150" s="18"/>
      <c r="O150" t="s">
        <v>147</v>
      </c>
    </row>
    <row r="151" spans="1:15" ht="12.75">
      <c r="A151" t="s">
        <v>1161</v>
      </c>
      <c r="B151" t="s">
        <v>1162</v>
      </c>
      <c r="C151" t="s">
        <v>1461</v>
      </c>
      <c r="D151" t="s">
        <v>1796</v>
      </c>
      <c r="E151" s="18">
        <v>285624</v>
      </c>
      <c r="F151" s="18">
        <v>288649</v>
      </c>
      <c r="G151" s="219">
        <f t="shared" si="7"/>
        <v>-0.01047985615747846</v>
      </c>
      <c r="H151" s="18" t="s">
        <v>1464</v>
      </c>
      <c r="I151" s="18" t="s">
        <v>1464</v>
      </c>
      <c r="J151" s="244">
        <v>0</v>
      </c>
      <c r="K151" s="244">
        <v>0</v>
      </c>
      <c r="L151" s="15" t="s">
        <v>2077</v>
      </c>
      <c r="M151" s="254" t="s">
        <v>2077</v>
      </c>
      <c r="N151" s="18"/>
      <c r="O151" t="s">
        <v>147</v>
      </c>
    </row>
    <row r="152" spans="1:15" ht="12.75">
      <c r="A152" t="s">
        <v>1163</v>
      </c>
      <c r="B152" t="s">
        <v>1480</v>
      </c>
      <c r="C152" t="s">
        <v>1461</v>
      </c>
      <c r="D152" t="s">
        <v>1796</v>
      </c>
      <c r="E152" s="18">
        <v>280291</v>
      </c>
      <c r="F152" s="18">
        <v>280843</v>
      </c>
      <c r="G152" s="219">
        <f t="shared" si="7"/>
        <v>-0.001965510979444031</v>
      </c>
      <c r="H152" s="18" t="s">
        <v>1464</v>
      </c>
      <c r="I152" s="18" t="s">
        <v>1464</v>
      </c>
      <c r="J152" s="244">
        <v>0</v>
      </c>
      <c r="K152" s="244">
        <v>0</v>
      </c>
      <c r="L152" s="15" t="s">
        <v>2077</v>
      </c>
      <c r="M152" s="254" t="s">
        <v>2077</v>
      </c>
      <c r="N152" s="18"/>
      <c r="O152" t="s">
        <v>147</v>
      </c>
    </row>
    <row r="153" spans="1:15" ht="12.75">
      <c r="A153" t="s">
        <v>1164</v>
      </c>
      <c r="B153" t="s">
        <v>1470</v>
      </c>
      <c r="C153" t="s">
        <v>1461</v>
      </c>
      <c r="D153" t="s">
        <v>1796</v>
      </c>
      <c r="E153" s="18">
        <v>276368</v>
      </c>
      <c r="F153" s="18">
        <v>275486</v>
      </c>
      <c r="G153" s="219">
        <f t="shared" si="7"/>
        <v>0.0032016146011049564</v>
      </c>
      <c r="H153" s="18" t="s">
        <v>1464</v>
      </c>
      <c r="I153" s="18" t="s">
        <v>1464</v>
      </c>
      <c r="J153" s="244">
        <v>0</v>
      </c>
      <c r="K153" s="244">
        <v>0</v>
      </c>
      <c r="L153" s="15" t="s">
        <v>2077</v>
      </c>
      <c r="M153" s="254" t="s">
        <v>2077</v>
      </c>
      <c r="N153" s="18"/>
      <c r="O153" t="s">
        <v>147</v>
      </c>
    </row>
    <row r="154" spans="1:15" s="256" customFormat="1" ht="13.5" thickBot="1">
      <c r="A154" s="256" t="s">
        <v>1165</v>
      </c>
      <c r="B154" s="256" t="s">
        <v>1166</v>
      </c>
      <c r="C154" s="256" t="s">
        <v>1461</v>
      </c>
      <c r="D154" s="256" t="s">
        <v>1796</v>
      </c>
      <c r="E154" s="257">
        <v>271712</v>
      </c>
      <c r="F154" s="257">
        <v>252552</v>
      </c>
      <c r="G154" s="258">
        <f t="shared" si="7"/>
        <v>0.07586556431942729</v>
      </c>
      <c r="H154" s="257" t="s">
        <v>1464</v>
      </c>
      <c r="I154" s="257" t="s">
        <v>1464</v>
      </c>
      <c r="J154" s="259">
        <v>0</v>
      </c>
      <c r="K154" s="259">
        <v>0</v>
      </c>
      <c r="L154" s="260" t="s">
        <v>2077</v>
      </c>
      <c r="M154" s="261" t="s">
        <v>2077</v>
      </c>
      <c r="N154" s="257"/>
      <c r="O154" s="256" t="s">
        <v>147</v>
      </c>
    </row>
    <row r="155" spans="1:13" ht="13.5" thickTop="1">
      <c r="A155" t="s">
        <v>280</v>
      </c>
      <c r="J155" s="244">
        <f>SUM(J5:J154)</f>
        <v>14157687</v>
      </c>
      <c r="K155" s="244">
        <f>SUM(K5:K154)</f>
        <v>17680211</v>
      </c>
      <c r="L155" s="253">
        <f>K155-J155</f>
        <v>3522524</v>
      </c>
      <c r="M155" s="262">
        <f>(K155-J155)/J155</f>
        <v>0.24880646111190338</v>
      </c>
    </row>
    <row r="156" spans="12:13" ht="12.75">
      <c r="L156" s="253"/>
      <c r="M156" s="242"/>
    </row>
    <row r="157" ht="12.75">
      <c r="A157" t="s">
        <v>1831</v>
      </c>
    </row>
    <row r="158" ht="12.75">
      <c r="A158" t="s">
        <v>1832</v>
      </c>
    </row>
    <row r="160" ht="12.75">
      <c r="A160" t="s">
        <v>570</v>
      </c>
    </row>
    <row r="161" ht="12.75">
      <c r="A161" t="s">
        <v>574</v>
      </c>
    </row>
    <row r="162" ht="12.75">
      <c r="A162" t="s">
        <v>573</v>
      </c>
    </row>
    <row r="163" ht="12.75">
      <c r="A163" t="s">
        <v>571</v>
      </c>
    </row>
    <row r="164" ht="12.75">
      <c r="A164" t="s">
        <v>572</v>
      </c>
    </row>
  </sheetData>
  <sheetProtection/>
  <mergeCells count="1">
    <mergeCell ref="J36:K3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Reconnecting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Reconnecting</dc:creator>
  <cp:keywords/>
  <dc:description/>
  <cp:lastModifiedBy>Reconnecting</cp:lastModifiedBy>
  <cp:lastPrinted>2010-12-08T22:55:24Z</cp:lastPrinted>
  <dcterms:created xsi:type="dcterms:W3CDTF">2010-03-10T19:25:09Z</dcterms:created>
  <dcterms:modified xsi:type="dcterms:W3CDTF">2011-04-13T23:01:58Z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